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showInkAnnotation="0" codeName="ThisWorkbook" autoCompressPictures="0"/>
  <bookViews>
    <workbookView xWindow="-135" yWindow="-210" windowWidth="19440" windowHeight="7995" tabRatio="715"/>
  </bookViews>
  <sheets>
    <sheet name="INSTRUCTIONS" sheetId="29" r:id="rId1"/>
    <sheet name="BUDGET" sheetId="21" r:id="rId2"/>
    <sheet name="Journal" sheetId="44" r:id="rId3"/>
    <sheet name="Outbound Details" sheetId="36" r:id="rId4"/>
    <sheet name="Inbound Details" sheetId="37" r:id="rId5"/>
    <sheet name="Inbound Budget Report" sheetId="41" r:id="rId6"/>
    <sheet name="Welcome" sheetId="16" r:id="rId7"/>
    <sheet name="Event 2" sheetId="43" r:id="rId8"/>
    <sheet name="Event 3" sheetId="31" r:id="rId9"/>
    <sheet name="Event 4" sheetId="32" r:id="rId10"/>
    <sheet name="Event 5" sheetId="33" r:id="rId11"/>
    <sheet name="Event 6" sheetId="34" r:id="rId12"/>
    <sheet name="Event 7" sheetId="38" r:id="rId13"/>
    <sheet name="Event 8" sheetId="39" r:id="rId14"/>
    <sheet name="Farewell" sheetId="40" r:id="rId15"/>
    <sheet name="SUMMARY-SOURCE &amp; USE OF FUNDS" sheetId="23" r:id="rId16"/>
  </sheets>
  <definedNames>
    <definedName name="BlankPicture" localSheetId="1">"Picture 1"</definedName>
    <definedName name="BlankPicture">"Picture 1"</definedName>
    <definedName name="_xlnm.Print_Titles" localSheetId="1">BUDGET!$B:$B,BUDGET!$3:$5</definedName>
  </definedNames>
  <calcPr calcId="125725"/>
</workbook>
</file>

<file path=xl/calcChain.xml><?xml version="1.0" encoding="utf-8"?>
<calcChain xmlns="http://schemas.openxmlformats.org/spreadsheetml/2006/main">
  <c r="N21" i="40"/>
  <c r="N20"/>
  <c r="N19"/>
  <c r="N18"/>
  <c r="N17"/>
  <c r="N16"/>
  <c r="N15"/>
  <c r="N14"/>
  <c r="N10"/>
  <c r="N23" s="1"/>
  <c r="N9"/>
  <c r="N8"/>
  <c r="N7"/>
  <c r="N21" i="39"/>
  <c r="N20"/>
  <c r="N19"/>
  <c r="N18"/>
  <c r="N17"/>
  <c r="N16"/>
  <c r="N15"/>
  <c r="N14"/>
  <c r="N10"/>
  <c r="N23" s="1"/>
  <c r="N9"/>
  <c r="N8"/>
  <c r="N7"/>
  <c r="N21" i="38"/>
  <c r="N20"/>
  <c r="N19"/>
  <c r="N18"/>
  <c r="N17"/>
  <c r="N16"/>
  <c r="N15"/>
  <c r="N14"/>
  <c r="N10"/>
  <c r="N23" s="1"/>
  <c r="N9"/>
  <c r="N8"/>
  <c r="N7"/>
  <c r="N21" i="34"/>
  <c r="N20"/>
  <c r="N19"/>
  <c r="N18"/>
  <c r="N17"/>
  <c r="N16"/>
  <c r="N15"/>
  <c r="N14"/>
  <c r="N10"/>
  <c r="N23" s="1"/>
  <c r="N9"/>
  <c r="N8"/>
  <c r="N7"/>
  <c r="N21" i="33"/>
  <c r="N20"/>
  <c r="N19"/>
  <c r="N18"/>
  <c r="N17"/>
  <c r="N16"/>
  <c r="N15"/>
  <c r="N14"/>
  <c r="N10"/>
  <c r="N23" s="1"/>
  <c r="N9"/>
  <c r="N8"/>
  <c r="N7"/>
  <c r="N21" i="32"/>
  <c r="N20"/>
  <c r="N19"/>
  <c r="N18"/>
  <c r="N17"/>
  <c r="N16"/>
  <c r="N15"/>
  <c r="N14"/>
  <c r="N10"/>
  <c r="N23" s="1"/>
  <c r="N9"/>
  <c r="N8"/>
  <c r="N7"/>
  <c r="N21" i="31"/>
  <c r="N20"/>
  <c r="N19"/>
  <c r="N18"/>
  <c r="N17"/>
  <c r="N16"/>
  <c r="N15"/>
  <c r="N14"/>
  <c r="N10"/>
  <c r="N23" s="1"/>
  <c r="N9"/>
  <c r="N8"/>
  <c r="N7"/>
  <c r="N21" i="43"/>
  <c r="N20"/>
  <c r="N19"/>
  <c r="N18"/>
  <c r="N17"/>
  <c r="N16"/>
  <c r="N15"/>
  <c r="N14"/>
  <c r="N10"/>
  <c r="N23" s="1"/>
  <c r="N9"/>
  <c r="N8"/>
  <c r="N7"/>
  <c r="C78" i="39"/>
  <c r="C69"/>
  <c r="C60"/>
  <c r="C51"/>
  <c r="C42"/>
  <c r="F40"/>
  <c r="I39"/>
  <c r="I38"/>
  <c r="I37"/>
  <c r="I36"/>
  <c r="I35"/>
  <c r="I34"/>
  <c r="I40" s="1"/>
  <c r="I7" s="1"/>
  <c r="C33"/>
  <c r="F30"/>
  <c r="I29"/>
  <c r="I28"/>
  <c r="I27"/>
  <c r="I26"/>
  <c r="I25"/>
  <c r="I24"/>
  <c r="I30" s="1"/>
  <c r="I6" s="1"/>
  <c r="C24"/>
  <c r="M21"/>
  <c r="M20"/>
  <c r="F20"/>
  <c r="M19"/>
  <c r="G19"/>
  <c r="F19"/>
  <c r="H19" s="1"/>
  <c r="M18"/>
  <c r="M17"/>
  <c r="M16"/>
  <c r="M15"/>
  <c r="M14"/>
  <c r="L13"/>
  <c r="G12"/>
  <c r="C11"/>
  <c r="M10"/>
  <c r="C10"/>
  <c r="C9"/>
  <c r="C8"/>
  <c r="M7"/>
  <c r="G7"/>
  <c r="M9" s="1"/>
  <c r="C7"/>
  <c r="L6"/>
  <c r="G6"/>
  <c r="M8" s="1"/>
  <c r="C6"/>
  <c r="G5"/>
  <c r="C5"/>
  <c r="C12" s="1"/>
  <c r="C78" i="40"/>
  <c r="C69"/>
  <c r="C60"/>
  <c r="C51"/>
  <c r="C42"/>
  <c r="F40"/>
  <c r="I39"/>
  <c r="I38"/>
  <c r="I37"/>
  <c r="I36"/>
  <c r="I35"/>
  <c r="I34"/>
  <c r="I40" s="1"/>
  <c r="I7" s="1"/>
  <c r="C33"/>
  <c r="F30"/>
  <c r="I29"/>
  <c r="I28"/>
  <c r="I27"/>
  <c r="I26"/>
  <c r="I25"/>
  <c r="I30" s="1"/>
  <c r="I6" s="1"/>
  <c r="I24"/>
  <c r="C24"/>
  <c r="M21"/>
  <c r="M20"/>
  <c r="F20"/>
  <c r="M19"/>
  <c r="G19"/>
  <c r="F19"/>
  <c r="H19" s="1"/>
  <c r="M18"/>
  <c r="M17"/>
  <c r="M16"/>
  <c r="M15"/>
  <c r="M14"/>
  <c r="L13"/>
  <c r="G12"/>
  <c r="C11"/>
  <c r="M10"/>
  <c r="C10"/>
  <c r="C9"/>
  <c r="C8"/>
  <c r="M7"/>
  <c r="G7"/>
  <c r="M9" s="1"/>
  <c r="C7"/>
  <c r="L6"/>
  <c r="G6"/>
  <c r="M8" s="1"/>
  <c r="C6"/>
  <c r="G5"/>
  <c r="C5"/>
  <c r="C12" s="1"/>
  <c r="C78" i="38"/>
  <c r="C69"/>
  <c r="C60"/>
  <c r="C51"/>
  <c r="C42"/>
  <c r="F40"/>
  <c r="I39"/>
  <c r="I38"/>
  <c r="I37"/>
  <c r="I36"/>
  <c r="I35"/>
  <c r="I34"/>
  <c r="I40" s="1"/>
  <c r="I7" s="1"/>
  <c r="C33"/>
  <c r="F30"/>
  <c r="I29"/>
  <c r="I28"/>
  <c r="I27"/>
  <c r="I26"/>
  <c r="I25"/>
  <c r="I24"/>
  <c r="I30" s="1"/>
  <c r="I6" s="1"/>
  <c r="C24"/>
  <c r="M21"/>
  <c r="M20"/>
  <c r="F20"/>
  <c r="M19"/>
  <c r="G19"/>
  <c r="F19"/>
  <c r="H19" s="1"/>
  <c r="M18"/>
  <c r="M17"/>
  <c r="M16"/>
  <c r="M15"/>
  <c r="M14"/>
  <c r="L13"/>
  <c r="G12"/>
  <c r="C11"/>
  <c r="M10"/>
  <c r="C10"/>
  <c r="C9"/>
  <c r="C8"/>
  <c r="M7"/>
  <c r="G7"/>
  <c r="M9" s="1"/>
  <c r="C7"/>
  <c r="L6"/>
  <c r="G6"/>
  <c r="M8" s="1"/>
  <c r="C6"/>
  <c r="G5"/>
  <c r="C5"/>
  <c r="C12" s="1"/>
  <c r="C78" i="34"/>
  <c r="C69"/>
  <c r="C60"/>
  <c r="C51"/>
  <c r="C42"/>
  <c r="F40"/>
  <c r="I39"/>
  <c r="I38"/>
  <c r="I37"/>
  <c r="I36"/>
  <c r="I35"/>
  <c r="I34"/>
  <c r="I40" s="1"/>
  <c r="I7" s="1"/>
  <c r="C33"/>
  <c r="F30"/>
  <c r="I29"/>
  <c r="I28"/>
  <c r="I27"/>
  <c r="I26"/>
  <c r="I25"/>
  <c r="I24"/>
  <c r="I30" s="1"/>
  <c r="I6" s="1"/>
  <c r="C24"/>
  <c r="M21"/>
  <c r="M20"/>
  <c r="F20"/>
  <c r="M19"/>
  <c r="G19"/>
  <c r="F19"/>
  <c r="H19" s="1"/>
  <c r="M18"/>
  <c r="M17"/>
  <c r="M16"/>
  <c r="M15"/>
  <c r="M14"/>
  <c r="L13"/>
  <c r="G12"/>
  <c r="C11"/>
  <c r="M10"/>
  <c r="C10"/>
  <c r="C9"/>
  <c r="C8"/>
  <c r="M7"/>
  <c r="G7"/>
  <c r="M9" s="1"/>
  <c r="C7"/>
  <c r="L6"/>
  <c r="G6"/>
  <c r="M8" s="1"/>
  <c r="C6"/>
  <c r="G5"/>
  <c r="C5"/>
  <c r="C12" s="1"/>
  <c r="C78" i="33"/>
  <c r="C69"/>
  <c r="C60"/>
  <c r="C51"/>
  <c r="C42"/>
  <c r="F40"/>
  <c r="I39"/>
  <c r="I38"/>
  <c r="I37"/>
  <c r="I36"/>
  <c r="I35"/>
  <c r="I34"/>
  <c r="I40" s="1"/>
  <c r="I7" s="1"/>
  <c r="C33"/>
  <c r="F30"/>
  <c r="I29"/>
  <c r="I28"/>
  <c r="I27"/>
  <c r="I26"/>
  <c r="I25"/>
  <c r="I24"/>
  <c r="I30" s="1"/>
  <c r="I6" s="1"/>
  <c r="C24"/>
  <c r="M21"/>
  <c r="M20"/>
  <c r="F20"/>
  <c r="M19"/>
  <c r="G19"/>
  <c r="F19"/>
  <c r="H19" s="1"/>
  <c r="M18"/>
  <c r="M17"/>
  <c r="M16"/>
  <c r="M15"/>
  <c r="M14"/>
  <c r="L13"/>
  <c r="G12"/>
  <c r="C11"/>
  <c r="M10"/>
  <c r="C10"/>
  <c r="C9"/>
  <c r="C8"/>
  <c r="M7"/>
  <c r="G7"/>
  <c r="M9" s="1"/>
  <c r="C7"/>
  <c r="L6"/>
  <c r="G6"/>
  <c r="M8" s="1"/>
  <c r="C6"/>
  <c r="G5"/>
  <c r="C5"/>
  <c r="C12" s="1"/>
  <c r="C78" i="32"/>
  <c r="C69"/>
  <c r="C60"/>
  <c r="C51"/>
  <c r="C42"/>
  <c r="F40"/>
  <c r="I39"/>
  <c r="I38"/>
  <c r="I37"/>
  <c r="I36"/>
  <c r="I35"/>
  <c r="I34"/>
  <c r="I40" s="1"/>
  <c r="I7" s="1"/>
  <c r="C33"/>
  <c r="F30"/>
  <c r="I29"/>
  <c r="I28"/>
  <c r="I27"/>
  <c r="I26"/>
  <c r="I25"/>
  <c r="I24"/>
  <c r="I30" s="1"/>
  <c r="I6" s="1"/>
  <c r="C24"/>
  <c r="M21"/>
  <c r="M20"/>
  <c r="F20"/>
  <c r="M19"/>
  <c r="G19"/>
  <c r="F19"/>
  <c r="H19" s="1"/>
  <c r="M18"/>
  <c r="M17"/>
  <c r="M16"/>
  <c r="M15"/>
  <c r="M14"/>
  <c r="L13"/>
  <c r="G12"/>
  <c r="C11"/>
  <c r="M10"/>
  <c r="C10"/>
  <c r="C9"/>
  <c r="C8"/>
  <c r="M7"/>
  <c r="G7"/>
  <c r="M9" s="1"/>
  <c r="C7"/>
  <c r="L6"/>
  <c r="G6"/>
  <c r="M8" s="1"/>
  <c r="C6"/>
  <c r="G5"/>
  <c r="C5"/>
  <c r="C12" s="1"/>
  <c r="C78" i="31"/>
  <c r="C69"/>
  <c r="C60"/>
  <c r="C51"/>
  <c r="C42"/>
  <c r="F40"/>
  <c r="I39"/>
  <c r="I38"/>
  <c r="I37"/>
  <c r="I36"/>
  <c r="I35"/>
  <c r="I34"/>
  <c r="I40" s="1"/>
  <c r="I7" s="1"/>
  <c r="C33"/>
  <c r="F30"/>
  <c r="I29"/>
  <c r="I28"/>
  <c r="I27"/>
  <c r="I26"/>
  <c r="I25"/>
  <c r="I24"/>
  <c r="I30" s="1"/>
  <c r="I6" s="1"/>
  <c r="C24"/>
  <c r="M21"/>
  <c r="M20"/>
  <c r="F20"/>
  <c r="M19"/>
  <c r="G19"/>
  <c r="F19"/>
  <c r="H19" s="1"/>
  <c r="M18"/>
  <c r="M17"/>
  <c r="M16"/>
  <c r="M15"/>
  <c r="M14"/>
  <c r="L13"/>
  <c r="G12"/>
  <c r="C11"/>
  <c r="M10"/>
  <c r="C10"/>
  <c r="C9"/>
  <c r="C8"/>
  <c r="M7"/>
  <c r="G7"/>
  <c r="M9" s="1"/>
  <c r="C7"/>
  <c r="L6"/>
  <c r="G6"/>
  <c r="M8" s="1"/>
  <c r="C6"/>
  <c r="G5"/>
  <c r="C5"/>
  <c r="C12" s="1"/>
  <c r="C78" i="43"/>
  <c r="C69"/>
  <c r="C60"/>
  <c r="C51"/>
  <c r="C42"/>
  <c r="F40"/>
  <c r="I39"/>
  <c r="I38"/>
  <c r="I37"/>
  <c r="I36"/>
  <c r="I35"/>
  <c r="I34"/>
  <c r="I40" s="1"/>
  <c r="I7" s="1"/>
  <c r="C33"/>
  <c r="F30"/>
  <c r="I29"/>
  <c r="I28"/>
  <c r="I27"/>
  <c r="I26"/>
  <c r="I25"/>
  <c r="I24"/>
  <c r="I30" s="1"/>
  <c r="I6" s="1"/>
  <c r="C24"/>
  <c r="M21"/>
  <c r="M20"/>
  <c r="F20"/>
  <c r="M19"/>
  <c r="G19"/>
  <c r="F19"/>
  <c r="H19" s="1"/>
  <c r="M18"/>
  <c r="M17"/>
  <c r="M16"/>
  <c r="M15"/>
  <c r="M14"/>
  <c r="L13"/>
  <c r="G12"/>
  <c r="C11"/>
  <c r="M10"/>
  <c r="C10"/>
  <c r="C9"/>
  <c r="C8"/>
  <c r="M7"/>
  <c r="G7"/>
  <c r="M9" s="1"/>
  <c r="C7"/>
  <c r="L6"/>
  <c r="G6"/>
  <c r="M8" s="1"/>
  <c r="C6"/>
  <c r="G5"/>
  <c r="C5"/>
  <c r="C12" s="1"/>
  <c r="F42" i="23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G39" i="21"/>
  <c r="G38"/>
  <c r="G37"/>
  <c r="G36"/>
  <c r="G35"/>
  <c r="G34"/>
  <c r="G33"/>
  <c r="G30"/>
  <c r="G29"/>
  <c r="G28"/>
  <c r="G27"/>
  <c r="G25"/>
  <c r="G24"/>
  <c r="J4" i="4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M64" i="21"/>
  <c r="M59"/>
  <c r="J26"/>
  <c r="K26" s="1"/>
  <c r="H24"/>
  <c r="G17"/>
  <c r="H39"/>
  <c r="H38"/>
  <c r="H37"/>
  <c r="H36"/>
  <c r="H35"/>
  <c r="H34"/>
  <c r="H27"/>
  <c r="H28"/>
  <c r="H29"/>
  <c r="H33"/>
  <c r="H22"/>
  <c r="H21"/>
  <c r="G16"/>
  <c r="H16"/>
  <c r="H17"/>
  <c r="H15"/>
  <c r="D25"/>
  <c r="I19" i="39" l="1"/>
  <c r="I20" s="1"/>
  <c r="I5" s="1"/>
  <c r="I12" s="1"/>
  <c r="I19" i="40"/>
  <c r="I20" s="1"/>
  <c r="I5" s="1"/>
  <c r="I12" s="1"/>
  <c r="I19" i="38"/>
  <c r="I20" s="1"/>
  <c r="I5" s="1"/>
  <c r="I12" s="1"/>
  <c r="I19" i="34"/>
  <c r="I20" s="1"/>
  <c r="I5" s="1"/>
  <c r="I12" s="1"/>
  <c r="I19" i="33"/>
  <c r="I20" s="1"/>
  <c r="I5" s="1"/>
  <c r="I12" s="1"/>
  <c r="I19" i="32"/>
  <c r="I20" s="1"/>
  <c r="I5" s="1"/>
  <c r="I12" s="1"/>
  <c r="I19" i="31"/>
  <c r="I20" s="1"/>
  <c r="I5" s="1"/>
  <c r="I12" s="1"/>
  <c r="I19" i="43"/>
  <c r="I20" s="1"/>
  <c r="I5" s="1"/>
  <c r="I12" s="1"/>
  <c r="H25" i="21"/>
  <c r="J3" i="44"/>
  <c r="J13" i="21"/>
  <c r="K13"/>
  <c r="J14"/>
  <c r="K14"/>
  <c r="O40" i="31"/>
  <c r="O39"/>
  <c r="O37"/>
  <c r="N37"/>
  <c r="O34"/>
  <c r="O33"/>
  <c r="O32"/>
  <c r="O31"/>
  <c r="F19" i="16"/>
  <c r="B78" i="32"/>
  <c r="B69"/>
  <c r="B60"/>
  <c r="B51"/>
  <c r="B42"/>
  <c r="B33"/>
  <c r="B24"/>
  <c r="B2"/>
  <c r="B12"/>
  <c r="B11"/>
  <c r="B10"/>
  <c r="B9"/>
  <c r="B8"/>
  <c r="B7"/>
  <c r="B6"/>
  <c r="B5"/>
  <c r="F4" i="4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9" s="1"/>
  <c r="C86"/>
  <c r="C85"/>
  <c r="C84"/>
  <c r="D84" s="1"/>
  <c r="F83"/>
  <c r="C83"/>
  <c r="F82"/>
  <c r="E82"/>
  <c r="D82"/>
  <c r="F78"/>
  <c r="L26" i="21" l="1"/>
  <c r="L9"/>
  <c r="F9"/>
  <c r="D14" i="23" s="1"/>
  <c r="H2" i="32"/>
  <c r="D86" i="44"/>
  <c r="D85"/>
  <c r="E84"/>
  <c r="F84" s="1"/>
  <c r="E4" i="23" s="1"/>
  <c r="E85" i="44"/>
  <c r="F85" s="1"/>
  <c r="E5" i="23" s="1"/>
  <c r="E86" i="44"/>
  <c r="G9" i="21" l="1"/>
  <c r="F86" i="44"/>
  <c r="E6" i="23" s="1"/>
  <c r="H9" i="21" l="1"/>
  <c r="C37" i="36"/>
  <c r="S32"/>
  <c r="S3"/>
  <c r="S34"/>
  <c r="S33"/>
  <c r="R33"/>
  <c r="C33"/>
  <c r="C36"/>
  <c r="C35"/>
  <c r="Q33"/>
  <c r="K33"/>
  <c r="L33"/>
  <c r="M33"/>
  <c r="N33"/>
  <c r="O33"/>
  <c r="P33"/>
  <c r="J33"/>
  <c r="I33"/>
  <c r="H33"/>
  <c r="D33"/>
  <c r="E33"/>
  <c r="F33"/>
  <c r="G33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29"/>
  <c r="S30"/>
  <c r="S31"/>
  <c r="S4"/>
  <c r="S5"/>
  <c r="S6"/>
  <c r="S7"/>
  <c r="I9" i="21" l="1"/>
  <c r="D30"/>
  <c r="H30" s="1"/>
  <c r="G19" l="1"/>
  <c r="D22"/>
  <c r="G22" s="1"/>
  <c r="D21"/>
  <c r="G21" s="1"/>
  <c r="D15"/>
  <c r="G15" s="1"/>
  <c r="L48" l="1"/>
  <c r="I26" i="16"/>
  <c r="I27"/>
  <c r="I28"/>
  <c r="B3" i="21"/>
  <c r="B14" l="1"/>
  <c r="C19" i="23" s="1"/>
  <c r="B13" i="21"/>
  <c r="C18" i="23" s="1"/>
  <c r="B12" i="21"/>
  <c r="C17" i="23" s="1"/>
  <c r="B11" i="21"/>
  <c r="C16" i="23" s="1"/>
  <c r="B10" i="21"/>
  <c r="C15" i="23" s="1"/>
  <c r="B9" i="21"/>
  <c r="C14" i="23" s="1"/>
  <c r="B8" i="21"/>
  <c r="C13" i="23" s="1"/>
  <c r="G19" i="16"/>
  <c r="B6" i="21" s="1"/>
  <c r="B7" l="1"/>
  <c r="C12" i="23" s="1"/>
  <c r="N52" i="36"/>
  <c r="I72" i="37"/>
  <c r="I75" s="1"/>
  <c r="I71"/>
  <c r="H2" i="40"/>
  <c r="H2" i="39"/>
  <c r="H2" i="38"/>
  <c r="H2" i="43"/>
  <c r="H2" i="34"/>
  <c r="H2" i="33"/>
  <c r="H2" i="31"/>
  <c r="K65" i="21"/>
  <c r="K60"/>
  <c r="N66"/>
  <c r="N61"/>
  <c r="H72" i="37"/>
  <c r="H74" s="1"/>
  <c r="H2" i="16" l="1"/>
  <c r="B2" i="39"/>
  <c r="B2" i="38"/>
  <c r="B2" i="43"/>
  <c r="B2" i="34"/>
  <c r="B2" i="33"/>
  <c r="B2" i="31"/>
  <c r="B2" i="16"/>
  <c r="M30" i="21"/>
  <c r="B42" l="1"/>
  <c r="C32" i="23"/>
  <c r="C108" i="44" s="1"/>
  <c r="C36" i="23"/>
  <c r="C112" i="44" s="1"/>
  <c r="M54" i="21"/>
  <c r="N56"/>
  <c r="I33"/>
  <c r="I34"/>
  <c r="I35"/>
  <c r="I36"/>
  <c r="I37"/>
  <c r="I38"/>
  <c r="I39"/>
  <c r="I29"/>
  <c r="I27"/>
  <c r="I24"/>
  <c r="I17"/>
  <c r="C33" i="16"/>
  <c r="C6" s="1"/>
  <c r="N15" s="1"/>
  <c r="C42"/>
  <c r="C7" s="1"/>
  <c r="N16" s="1"/>
  <c r="C60"/>
  <c r="C9"/>
  <c r="C69"/>
  <c r="C10"/>
  <c r="N19" s="1"/>
  <c r="C78"/>
  <c r="C11"/>
  <c r="C24"/>
  <c r="C5" s="1"/>
  <c r="I25" i="21"/>
  <c r="I26"/>
  <c r="I28"/>
  <c r="I30"/>
  <c r="I15"/>
  <c r="I16"/>
  <c r="M45"/>
  <c r="O17"/>
  <c r="O16"/>
  <c r="O15"/>
  <c r="O29"/>
  <c r="O28"/>
  <c r="O27"/>
  <c r="O26"/>
  <c r="O25"/>
  <c r="O24"/>
  <c r="O23"/>
  <c r="O22"/>
  <c r="O21"/>
  <c r="O39"/>
  <c r="O38"/>
  <c r="O37"/>
  <c r="O36"/>
  <c r="O35"/>
  <c r="O34"/>
  <c r="O33"/>
  <c r="L39"/>
  <c r="L38"/>
  <c r="L37"/>
  <c r="L36"/>
  <c r="L35"/>
  <c r="L34"/>
  <c r="L33"/>
  <c r="I23"/>
  <c r="I22"/>
  <c r="I21"/>
  <c r="I20"/>
  <c r="I19"/>
  <c r="F39"/>
  <c r="F38"/>
  <c r="F37"/>
  <c r="F36"/>
  <c r="F35"/>
  <c r="F34"/>
  <c r="F33"/>
  <c r="F30"/>
  <c r="F29"/>
  <c r="F28"/>
  <c r="F27"/>
  <c r="F26"/>
  <c r="F25"/>
  <c r="D28" i="23" s="1"/>
  <c r="F24" i="21"/>
  <c r="D27" i="23" s="1"/>
  <c r="F23" i="21"/>
  <c r="D26" i="23" s="1"/>
  <c r="F22" i="21"/>
  <c r="F21"/>
  <c r="D24" i="23" s="1"/>
  <c r="F16" i="21"/>
  <c r="D21" i="23" s="1"/>
  <c r="F17" i="21"/>
  <c r="D22" i="23" s="1"/>
  <c r="F15" i="21"/>
  <c r="I34" i="16"/>
  <c r="I24"/>
  <c r="B78" i="43"/>
  <c r="B69"/>
  <c r="B60"/>
  <c r="B51"/>
  <c r="B42"/>
  <c r="B7" s="1"/>
  <c r="B33"/>
  <c r="B24"/>
  <c r="B12"/>
  <c r="B11"/>
  <c r="B10"/>
  <c r="C88" i="44"/>
  <c r="B9" i="43"/>
  <c r="B8"/>
  <c r="B6"/>
  <c r="B5"/>
  <c r="C92" i="44"/>
  <c r="C20" i="23"/>
  <c r="C96" i="44" s="1"/>
  <c r="C21" i="23"/>
  <c r="C97" i="44" s="1"/>
  <c r="C22" i="23"/>
  <c r="C98" i="44" s="1"/>
  <c r="C23" i="23"/>
  <c r="C99" i="44" s="1"/>
  <c r="C24" i="23"/>
  <c r="C100" i="44" s="1"/>
  <c r="C25" i="23"/>
  <c r="C101" i="44" s="1"/>
  <c r="C26" i="23"/>
  <c r="C102" i="44" s="1"/>
  <c r="C27" i="23"/>
  <c r="C103" i="44" s="1"/>
  <c r="C28" i="23"/>
  <c r="C104" i="44" s="1"/>
  <c r="C29" i="23"/>
  <c r="C105" i="44" s="1"/>
  <c r="C30" i="23"/>
  <c r="C106" i="44" s="1"/>
  <c r="C31" i="23"/>
  <c r="C107" i="44" s="1"/>
  <c r="C33" i="23"/>
  <c r="C109" i="44" s="1"/>
  <c r="C34" i="23"/>
  <c r="C110" i="44" s="1"/>
  <c r="C35" i="23"/>
  <c r="C111" i="44" s="1"/>
  <c r="C37" i="23"/>
  <c r="C113" i="44" s="1"/>
  <c r="C38" i="23"/>
  <c r="C114" i="44" s="1"/>
  <c r="C39" i="23"/>
  <c r="C115" i="44" s="1"/>
  <c r="C40" i="23"/>
  <c r="C116" i="44" s="1"/>
  <c r="C41" i="23"/>
  <c r="C117" i="44" s="1"/>
  <c r="C42" i="23"/>
  <c r="C118" i="44" s="1"/>
  <c r="D23" i="23"/>
  <c r="D25"/>
  <c r="D29"/>
  <c r="D30"/>
  <c r="D31"/>
  <c r="D32"/>
  <c r="D33"/>
  <c r="D36"/>
  <c r="D37"/>
  <c r="D38"/>
  <c r="D39"/>
  <c r="D40"/>
  <c r="D41"/>
  <c r="D42"/>
  <c r="F32" i="21"/>
  <c r="D35" i="23" s="1"/>
  <c r="F31" i="21"/>
  <c r="D34" i="23" s="1"/>
  <c r="F19" i="21"/>
  <c r="F20"/>
  <c r="I31"/>
  <c r="O12"/>
  <c r="O9"/>
  <c r="I35" i="16"/>
  <c r="I36"/>
  <c r="I37"/>
  <c r="I38"/>
  <c r="I39"/>
  <c r="F40"/>
  <c r="I25"/>
  <c r="I29"/>
  <c r="F30"/>
  <c r="F20"/>
  <c r="G12"/>
  <c r="G7"/>
  <c r="M9" s="1"/>
  <c r="G6"/>
  <c r="I32" i="21"/>
  <c r="O19"/>
  <c r="O20"/>
  <c r="O18"/>
  <c r="O31"/>
  <c r="O32"/>
  <c r="O30"/>
  <c r="L16"/>
  <c r="L17"/>
  <c r="L18"/>
  <c r="L19"/>
  <c r="L20"/>
  <c r="L21"/>
  <c r="L22"/>
  <c r="L23"/>
  <c r="L24"/>
  <c r="L25"/>
  <c r="L27"/>
  <c r="L28"/>
  <c r="L29"/>
  <c r="L30"/>
  <c r="L31"/>
  <c r="L32"/>
  <c r="L15"/>
  <c r="O11"/>
  <c r="O8"/>
  <c r="O1"/>
  <c r="L2"/>
  <c r="L1"/>
  <c r="K73" i="37"/>
  <c r="K69"/>
  <c r="L69" s="1"/>
  <c r="B78" i="40"/>
  <c r="B69"/>
  <c r="B60"/>
  <c r="B51"/>
  <c r="B42"/>
  <c r="B33"/>
  <c r="B24"/>
  <c r="B12"/>
  <c r="B11"/>
  <c r="B10"/>
  <c r="B9"/>
  <c r="B8"/>
  <c r="B7"/>
  <c r="B6"/>
  <c r="B5"/>
  <c r="B78" i="39"/>
  <c r="B69"/>
  <c r="B10" s="1"/>
  <c r="B60"/>
  <c r="B51"/>
  <c r="B8" s="1"/>
  <c r="B42"/>
  <c r="B33"/>
  <c r="B24"/>
  <c r="B12"/>
  <c r="B11"/>
  <c r="B9"/>
  <c r="B7"/>
  <c r="B6"/>
  <c r="B5"/>
  <c r="B78" i="38"/>
  <c r="B69"/>
  <c r="B60"/>
  <c r="B51"/>
  <c r="B42"/>
  <c r="B33"/>
  <c r="B24"/>
  <c r="B12"/>
  <c r="B11"/>
  <c r="B10"/>
  <c r="B9"/>
  <c r="B8"/>
  <c r="B7"/>
  <c r="B6"/>
  <c r="B5"/>
  <c r="K4" i="37"/>
  <c r="L4" s="1"/>
  <c r="K5"/>
  <c r="L5" s="1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70"/>
  <c r="L70" s="1"/>
  <c r="K3"/>
  <c r="L3" s="1"/>
  <c r="J71"/>
  <c r="C72"/>
  <c r="C71"/>
  <c r="D72"/>
  <c r="D71"/>
  <c r="E72"/>
  <c r="E71"/>
  <c r="F72"/>
  <c r="F71"/>
  <c r="G72"/>
  <c r="G76" s="1"/>
  <c r="G71"/>
  <c r="H71"/>
  <c r="J72"/>
  <c r="J76" s="1"/>
  <c r="B72"/>
  <c r="B71"/>
  <c r="B78" i="34"/>
  <c r="B69"/>
  <c r="B60"/>
  <c r="B51"/>
  <c r="B42"/>
  <c r="B33"/>
  <c r="B24"/>
  <c r="B12"/>
  <c r="B11"/>
  <c r="B10"/>
  <c r="B9"/>
  <c r="B8"/>
  <c r="B7"/>
  <c r="B6"/>
  <c r="B5"/>
  <c r="B78" i="33"/>
  <c r="B69"/>
  <c r="B60"/>
  <c r="B51"/>
  <c r="B8" s="1"/>
  <c r="B42"/>
  <c r="B33"/>
  <c r="B6" s="1"/>
  <c r="B24"/>
  <c r="B12"/>
  <c r="B11"/>
  <c r="B10"/>
  <c r="B9"/>
  <c r="B7"/>
  <c r="B5"/>
  <c r="B78" i="31"/>
  <c r="B69"/>
  <c r="B10" s="1"/>
  <c r="B60"/>
  <c r="B51"/>
  <c r="B8" s="1"/>
  <c r="B42"/>
  <c r="B33"/>
  <c r="B24"/>
  <c r="B12"/>
  <c r="B11"/>
  <c r="B9"/>
  <c r="B7"/>
  <c r="B6"/>
  <c r="B5"/>
  <c r="N20" i="16"/>
  <c r="N18"/>
  <c r="B33"/>
  <c r="B6" s="1"/>
  <c r="M15" s="1"/>
  <c r="B42"/>
  <c r="B7" s="1"/>
  <c r="M16" s="1"/>
  <c r="B51"/>
  <c r="B8" s="1"/>
  <c r="M17" s="1"/>
  <c r="B60"/>
  <c r="B9"/>
  <c r="M18" s="1"/>
  <c r="B69"/>
  <c r="B10" s="1"/>
  <c r="M19" s="1"/>
  <c r="B78"/>
  <c r="B11" s="1"/>
  <c r="M20" s="1"/>
  <c r="B12"/>
  <c r="M21" s="1"/>
  <c r="B24"/>
  <c r="B5" s="1"/>
  <c r="M14" s="1"/>
  <c r="L13"/>
  <c r="M10"/>
  <c r="M8"/>
  <c r="G5"/>
  <c r="M7" s="1"/>
  <c r="L6"/>
  <c r="A40" i="36"/>
  <c r="D76" i="37" l="1"/>
  <c r="B74"/>
  <c r="D117" i="44"/>
  <c r="E117"/>
  <c r="E115"/>
  <c r="D115"/>
  <c r="D113"/>
  <c r="E113"/>
  <c r="D110"/>
  <c r="E110"/>
  <c r="E107"/>
  <c r="D107"/>
  <c r="E105"/>
  <c r="D105"/>
  <c r="D103"/>
  <c r="E103"/>
  <c r="D112"/>
  <c r="E112"/>
  <c r="D118"/>
  <c r="E118"/>
  <c r="D116"/>
  <c r="E116"/>
  <c r="D114"/>
  <c r="E114"/>
  <c r="D111"/>
  <c r="E111"/>
  <c r="D109"/>
  <c r="E109"/>
  <c r="D106"/>
  <c r="E106"/>
  <c r="D104"/>
  <c r="E104"/>
  <c r="D108"/>
  <c r="E108"/>
  <c r="O10" i="21"/>
  <c r="L14"/>
  <c r="O13"/>
  <c r="L13"/>
  <c r="D20" i="23"/>
  <c r="L12" i="21"/>
  <c r="D102" i="44"/>
  <c r="E102"/>
  <c r="E100"/>
  <c r="D100"/>
  <c r="D101"/>
  <c r="E101"/>
  <c r="D98"/>
  <c r="E98"/>
  <c r="E96"/>
  <c r="D96"/>
  <c r="D99"/>
  <c r="E99"/>
  <c r="D97"/>
  <c r="E97"/>
  <c r="E92"/>
  <c r="D92"/>
  <c r="E88"/>
  <c r="D88"/>
  <c r="O14" i="21"/>
  <c r="L7"/>
  <c r="I40" i="16"/>
  <c r="I7" s="1"/>
  <c r="N9" s="1"/>
  <c r="O6" i="21" s="1"/>
  <c r="J73" i="37"/>
  <c r="C11" i="23"/>
  <c r="L10" i="21"/>
  <c r="C73" i="37"/>
  <c r="C75" s="1"/>
  <c r="H73"/>
  <c r="B73"/>
  <c r="G73"/>
  <c r="F73"/>
  <c r="F75" s="1"/>
  <c r="E73"/>
  <c r="E74" s="1"/>
  <c r="K71"/>
  <c r="D73"/>
  <c r="K72"/>
  <c r="L71"/>
  <c r="L11" i="21"/>
  <c r="L8"/>
  <c r="O7"/>
  <c r="I30" i="16"/>
  <c r="I6" s="1"/>
  <c r="N8" s="1"/>
  <c r="L6" i="21" s="1"/>
  <c r="N14" i="16"/>
  <c r="A41" i="36"/>
  <c r="F106" i="44" l="1"/>
  <c r="E30" i="23" s="1"/>
  <c r="F109" i="44"/>
  <c r="E33" i="23" s="1"/>
  <c r="F111" i="44"/>
  <c r="E35" i="23" s="1"/>
  <c r="F114" i="44"/>
  <c r="E38" i="23" s="1"/>
  <c r="F103" i="44"/>
  <c r="E27" i="23" s="1"/>
  <c r="F110" i="44"/>
  <c r="E34" i="23" s="1"/>
  <c r="F113" i="44"/>
  <c r="E37" i="23" s="1"/>
  <c r="F117" i="44"/>
  <c r="E41" i="23" s="1"/>
  <c r="F108" i="44"/>
  <c r="E32" i="23" s="1"/>
  <c r="F104" i="44"/>
  <c r="E28" i="23" s="1"/>
  <c r="F116" i="44"/>
  <c r="E40" i="23" s="1"/>
  <c r="F118" i="44"/>
  <c r="E42" i="23" s="1"/>
  <c r="F112" i="44"/>
  <c r="E36" i="23" s="1"/>
  <c r="F105" i="44"/>
  <c r="E29" i="23" s="1"/>
  <c r="F107" i="44"/>
  <c r="E31" i="23" s="1"/>
  <c r="F115" i="44"/>
  <c r="E39" i="23" s="1"/>
  <c r="F101" i="44"/>
  <c r="E25" i="23" s="1"/>
  <c r="F100" i="44"/>
  <c r="E24" i="23" s="1"/>
  <c r="F102" i="44"/>
  <c r="E26" i="23" s="1"/>
  <c r="F97" i="44"/>
  <c r="E21" i="23" s="1"/>
  <c r="F99" i="44"/>
  <c r="E23" i="23" s="1"/>
  <c r="F96" i="44"/>
  <c r="E20" i="23" s="1"/>
  <c r="F98" i="44"/>
  <c r="E22" i="23" s="1"/>
  <c r="F88" i="44"/>
  <c r="E12" i="23" s="1"/>
  <c r="F92" i="44"/>
  <c r="E16" i="23" s="1"/>
  <c r="C89" i="44"/>
  <c r="C93"/>
  <c r="C95"/>
  <c r="C91"/>
  <c r="C90"/>
  <c r="C94"/>
  <c r="C87"/>
  <c r="O40" i="21"/>
  <c r="D6" i="23" s="1"/>
  <c r="F6" s="1"/>
  <c r="F11" i="21"/>
  <c r="D16" i="23" s="1"/>
  <c r="L40" i="21"/>
  <c r="D5" i="23" s="1"/>
  <c r="F5" s="1"/>
  <c r="A42" i="36"/>
  <c r="F16" i="23" l="1"/>
  <c r="H11" i="21"/>
  <c r="G11"/>
  <c r="E94" i="44"/>
  <c r="D94"/>
  <c r="D90"/>
  <c r="E90"/>
  <c r="D91"/>
  <c r="E91"/>
  <c r="E95"/>
  <c r="D95"/>
  <c r="E93"/>
  <c r="D93"/>
  <c r="D89"/>
  <c r="E89"/>
  <c r="D87"/>
  <c r="E87"/>
  <c r="F46" i="21"/>
  <c r="F45"/>
  <c r="A43" i="36"/>
  <c r="F94" i="44" l="1"/>
  <c r="E18" i="23" s="1"/>
  <c r="F87" i="44"/>
  <c r="F89"/>
  <c r="E13" i="23" s="1"/>
  <c r="F91" i="44"/>
  <c r="E15" i="23" s="1"/>
  <c r="F90" i="44"/>
  <c r="E14" i="23" s="1"/>
  <c r="F14" s="1"/>
  <c r="F93" i="44"/>
  <c r="E17" i="23" s="1"/>
  <c r="F95" i="44"/>
  <c r="E19" i="23" s="1"/>
  <c r="E11"/>
  <c r="F11" s="1"/>
  <c r="I11" i="21"/>
  <c r="A44" i="36"/>
  <c r="F119" i="44" l="1"/>
  <c r="C1" s="1"/>
  <c r="E43" i="23"/>
  <c r="E7"/>
  <c r="A45" i="36"/>
  <c r="E45" i="23" l="1"/>
  <c r="A46" i="36"/>
  <c r="C51" i="16" l="1"/>
  <c r="C8" s="1"/>
  <c r="A47" i="36"/>
  <c r="C12" i="16" l="1"/>
  <c r="N17"/>
  <c r="A48" i="36"/>
  <c r="H19" i="16" l="1"/>
  <c r="G6" i="21" s="1"/>
  <c r="N21" i="16"/>
  <c r="F6" i="21" s="1"/>
  <c r="A49" i="36"/>
  <c r="H6" i="21" l="1"/>
  <c r="I19" i="16"/>
  <c r="I20" s="1"/>
  <c r="I5" s="1"/>
  <c r="D11" i="23"/>
  <c r="A50" i="36"/>
  <c r="N7" i="16" l="1"/>
  <c r="I6" i="21" s="1"/>
  <c r="I12" i="16"/>
  <c r="N10" s="1"/>
  <c r="N23" s="1"/>
  <c r="A51" i="36"/>
  <c r="F13" i="21" l="1"/>
  <c r="D18" i="23" s="1"/>
  <c r="F18" s="1"/>
  <c r="A52" i="36"/>
  <c r="A53"/>
  <c r="H13" i="21" l="1"/>
  <c r="G13"/>
  <c r="A54" i="36"/>
  <c r="I13" i="21" l="1"/>
  <c r="A55" i="36"/>
  <c r="A56"/>
  <c r="F14" i="21" l="1"/>
  <c r="D19" i="23" s="1"/>
  <c r="F19" s="1"/>
  <c r="A57" i="36"/>
  <c r="H14" i="21" l="1"/>
  <c r="G14"/>
  <c r="I14" l="1"/>
  <c r="F10" l="1"/>
  <c r="D15" i="23" l="1"/>
  <c r="F15" s="1"/>
  <c r="H10" i="21"/>
  <c r="G10"/>
  <c r="I10" l="1"/>
  <c r="F8" l="1"/>
  <c r="D13" i="23" s="1"/>
  <c r="F13" s="1"/>
  <c r="H8" i="21" l="1"/>
  <c r="G8"/>
  <c r="I8" l="1"/>
  <c r="F7" l="1"/>
  <c r="D12" i="23" s="1"/>
  <c r="F12" s="1"/>
  <c r="H7" i="21" l="1"/>
  <c r="G7"/>
  <c r="I7" l="1"/>
  <c r="F12" l="1"/>
  <c r="D17" i="23" s="1"/>
  <c r="F17" s="1"/>
  <c r="F43" s="1"/>
  <c r="H12" i="21" l="1"/>
  <c r="G12"/>
  <c r="F40"/>
  <c r="F49" s="1"/>
  <c r="I12" l="1"/>
  <c r="D43" i="23"/>
  <c r="I40" i="21" l="1"/>
  <c r="N50" s="1"/>
  <c r="N49" s="1"/>
  <c r="N46" s="1"/>
  <c r="F44" l="1"/>
  <c r="F47" s="1"/>
  <c r="F51" s="1"/>
  <c r="D4" i="23"/>
  <c r="F4" s="1"/>
  <c r="F7" s="1"/>
  <c r="F45" s="1"/>
  <c r="D7" l="1"/>
  <c r="D45" s="1"/>
  <c r="B2" i="40"/>
</calcChain>
</file>

<file path=xl/sharedStrings.xml><?xml version="1.0" encoding="utf-8"?>
<sst xmlns="http://schemas.openxmlformats.org/spreadsheetml/2006/main" count="1495" uniqueCount="690">
  <si>
    <t>Miscellaneous</t>
  </si>
  <si>
    <t>Item</t>
  </si>
  <si>
    <t>Total Cost</t>
  </si>
  <si>
    <t>Gift Bags</t>
  </si>
  <si>
    <t>Qty</t>
  </si>
  <si>
    <t>Unit Price</t>
  </si>
  <si>
    <t>Ambassador Booklets</t>
  </si>
  <si>
    <t>Host Booklets</t>
  </si>
  <si>
    <t>Photographs</t>
  </si>
  <si>
    <t>Date</t>
  </si>
  <si>
    <t>Description</t>
  </si>
  <si>
    <t>TO COLLECT FROM AMBASSADORS</t>
  </si>
  <si>
    <t>TO COLLECT FROM HOSTS</t>
  </si>
  <si>
    <t>Expenses</t>
  </si>
  <si>
    <t>Estimated</t>
  </si>
  <si>
    <t>Site</t>
  </si>
  <si>
    <t>Refreshments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</si>
  <si>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</si>
  <si>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</si>
  <si>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</si>
  <si>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</si>
  <si>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</si>
  <si>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</si>
  <si>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</si>
  <si>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</si>
  <si>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Decorations</t>
  </si>
  <si>
    <t>Program</t>
  </si>
  <si>
    <t>Flowers</t>
  </si>
  <si>
    <t>Performers</t>
  </si>
  <si>
    <t>Candles</t>
  </si>
  <si>
    <t>Speakers</t>
  </si>
  <si>
    <t>Lighting</t>
  </si>
  <si>
    <t>Travel</t>
  </si>
  <si>
    <t>Balloons</t>
  </si>
  <si>
    <t>Hotel</t>
  </si>
  <si>
    <t>Paper supplies</t>
  </si>
  <si>
    <t>Publicity</t>
  </si>
  <si>
    <t>Prizes</t>
  </si>
  <si>
    <t>Graphics work</t>
  </si>
  <si>
    <t>Ribbons/Plaques/Trophies</t>
  </si>
  <si>
    <t>Photocopying/Printing</t>
  </si>
  <si>
    <t>Gifts</t>
  </si>
  <si>
    <t>Postage</t>
  </si>
  <si>
    <t>Telephone</t>
  </si>
  <si>
    <t>Transportation</t>
  </si>
  <si>
    <t>Stationery supplies</t>
  </si>
  <si>
    <t>Fax services</t>
  </si>
  <si>
    <t>blank</t>
  </si>
  <si>
    <t>Source of Funds</t>
  </si>
  <si>
    <t>what</t>
  </si>
  <si>
    <t>unit price</t>
  </si>
  <si>
    <t>Actual $</t>
  </si>
  <si>
    <t>Estimated $</t>
  </si>
  <si>
    <t>Estimated #</t>
  </si>
  <si>
    <t>Miscellaneous Source of Funds</t>
  </si>
  <si>
    <t>Summary - Source and Use of Funds</t>
  </si>
  <si>
    <t>Variance</t>
  </si>
  <si>
    <t>Net Source and Use of Funds</t>
  </si>
  <si>
    <t>Admissions-Ambassadors</t>
  </si>
  <si>
    <t>Admissions-Hosts</t>
  </si>
  <si>
    <t>ESTIMATED EXPENSE BUDGET</t>
  </si>
  <si>
    <t>Total Funds from Ambassadors</t>
  </si>
  <si>
    <t>Total Funds from Hosts</t>
  </si>
  <si>
    <t>Miscellaneous Funds</t>
  </si>
  <si>
    <t>TOTALS</t>
  </si>
  <si>
    <t>Total Source of Funds</t>
  </si>
  <si>
    <t>Total Expenses</t>
  </si>
  <si>
    <t>chq # Deposit #</t>
  </si>
  <si>
    <t>Receipt #</t>
  </si>
  <si>
    <t>Host Receipts</t>
  </si>
  <si>
    <t>Ambassador Receipts</t>
  </si>
  <si>
    <t>Miscellaneous Receipts</t>
  </si>
  <si>
    <t>JOURNAL</t>
  </si>
  <si>
    <t>Exp blank 5</t>
  </si>
  <si>
    <t>Exp blank 6</t>
  </si>
  <si>
    <t>Exp blank 7</t>
  </si>
  <si>
    <t>Net Surplus / (Deficit)</t>
  </si>
  <si>
    <t xml:space="preserve">     Ambassador Receipts</t>
  </si>
  <si>
    <t xml:space="preserve">     Host Receipts</t>
  </si>
  <si>
    <t xml:space="preserve">     Miscellaneous Receipts</t>
  </si>
  <si>
    <t>Closing Balance</t>
  </si>
  <si>
    <t>BUDGET tab</t>
  </si>
  <si>
    <t>JOURNAL tab</t>
  </si>
  <si>
    <t>Summary-Source and Use of Funds tab</t>
  </si>
  <si>
    <t>less opening Balance</t>
  </si>
  <si>
    <t>Net Surplus/Deficit</t>
  </si>
  <si>
    <t>Item (from Budget)</t>
  </si>
  <si>
    <t>Opening Balance</t>
  </si>
  <si>
    <t>OVERVIEW:</t>
  </si>
  <si>
    <t>For example, some of the things that have been forgotten in the past include:</t>
  </si>
  <si>
    <t xml:space="preserve">     -forgetting to include taxes</t>
  </si>
  <si>
    <t xml:space="preserve">     -forgetting to include tips for staff</t>
  </si>
  <si>
    <t>SOFTWARE VERSIONS</t>
  </si>
  <si>
    <t xml:space="preserve">     -forgetting to include exchange rates or take into account fluctuating exchange rates</t>
  </si>
  <si>
    <t xml:space="preserve">     -forgetting to include miscellaneous items like postage/stationary/etc.</t>
  </si>
  <si>
    <t>FFI Fees</t>
  </si>
  <si>
    <t>Hosting Fees</t>
  </si>
  <si>
    <t>Total Misc. Funds</t>
  </si>
  <si>
    <t>Exchange Rate Conversion</t>
  </si>
  <si>
    <t>Own Use Tab</t>
  </si>
  <si>
    <t>Club Gift</t>
  </si>
  <si>
    <t xml:space="preserve">USD buy exchange rate: </t>
  </si>
  <si>
    <t xml:space="preserve">USD sell exchange rate: </t>
  </si>
  <si>
    <t xml:space="preserve">FFI Fee $Cdn </t>
  </si>
  <si>
    <t>Assured Space Deposit</t>
  </si>
  <si>
    <t>Remarks</t>
  </si>
  <si>
    <t>Exchange rate</t>
  </si>
  <si>
    <t>FFO Journey Registration Fee</t>
  </si>
  <si>
    <t>Outbound</t>
  </si>
  <si>
    <t xml:space="preserve">There are two additional columns, an Item column and a Description column: </t>
  </si>
  <si>
    <t>The Description column allows one to provide some detail of what the entry represents.</t>
  </si>
  <si>
    <t>You can add additional tab(s) to track any other details, as required</t>
  </si>
  <si>
    <t>Inbound Outbound or both</t>
  </si>
  <si>
    <t>Inbound</t>
  </si>
  <si>
    <t>Both</t>
  </si>
  <si>
    <t xml:space="preserve">Individual FFI Fee amount (USD): </t>
  </si>
  <si>
    <t xml:space="preserve">Individual FFI Fee (CAD) @ the above exchange rate: </t>
  </si>
  <si>
    <t>Exp blank 4</t>
  </si>
  <si>
    <t>Payments</t>
  </si>
  <si>
    <t>Refund</t>
  </si>
  <si>
    <t xml:space="preserve"> Balance due     </t>
  </si>
  <si>
    <t>Withdrawals</t>
  </si>
  <si>
    <t>Shared cost Items</t>
  </si>
  <si>
    <t>Transfer to FFO</t>
  </si>
  <si>
    <t>Total paid</t>
  </si>
  <si>
    <t xml:space="preserve">Number of Participants     </t>
  </si>
  <si>
    <t xml:space="preserve">Event Total Payment     </t>
  </si>
  <si>
    <t xml:space="preserve">Event Surplus/Deficit     </t>
  </si>
  <si>
    <t>Balance</t>
  </si>
  <si>
    <t>Comments</t>
  </si>
  <si>
    <t xml:space="preserve">Number of Ambassadors: </t>
  </si>
  <si>
    <t xml:space="preserve">CAD Cost/Ambassador: </t>
  </si>
  <si>
    <t>Bank Fees</t>
  </si>
  <si>
    <t>Contingency</t>
  </si>
  <si>
    <t>Parking</t>
  </si>
  <si>
    <t>in column "F" above the added lines and paste it into column"F"</t>
  </si>
  <si>
    <t>In row 3 through 70:</t>
  </si>
  <si>
    <t xml:space="preserve">60 days prior start:  </t>
  </si>
  <si>
    <t xml:space="preserve">90 days prior start:  </t>
  </si>
  <si>
    <t>Insert required number of lines above this line*</t>
  </si>
  <si>
    <r>
      <rPr>
        <b/>
        <sz val="14"/>
        <color theme="1"/>
        <rFont val="Calisto MT"/>
        <family val="1"/>
        <scheme val="minor"/>
      </rPr>
      <t>*</t>
    </r>
    <r>
      <rPr>
        <sz val="12"/>
        <color theme="1"/>
        <rFont val="Calisto MT"/>
        <family val="2"/>
        <charset val="134"/>
        <scheme val="minor"/>
      </rPr>
      <t xml:space="preserve"> if you insert one or more lines, do not forget to copy the formula</t>
    </r>
  </si>
  <si>
    <t>on the added line(s) and also in the line below the added line(s).</t>
  </si>
  <si>
    <t>Note - For columns B through I:</t>
  </si>
  <si>
    <t>In cell B1, enter the date in the format: day month year, such as: 25 Oct 2018.</t>
  </si>
  <si>
    <t>Ambassador Name
(Assured Seat)</t>
  </si>
  <si>
    <t>Waiting list</t>
  </si>
  <si>
    <t>You must unprotect the worksheet to amend colimn F</t>
  </si>
  <si>
    <t>This tab tracks outbound journey income and expenses associated with each Ambassador.</t>
  </si>
  <si>
    <t>Ambassador Refund</t>
  </si>
  <si>
    <t>Host Refund</t>
  </si>
  <si>
    <t>Journey Registration Fee</t>
  </si>
  <si>
    <t xml:space="preserve">6 months prior start:  </t>
  </si>
  <si>
    <r>
      <t xml:space="preserve">Item
</t>
    </r>
    <r>
      <rPr>
        <b/>
        <i/>
        <sz val="12"/>
        <color rgb="FFFF0000"/>
        <rFont val="Calisto MT"/>
        <family val="1"/>
        <scheme val="minor"/>
      </rPr>
      <t>(exactly as typed in Budget otherwise ERROR)</t>
    </r>
  </si>
  <si>
    <t>dd mmm yyyy</t>
  </si>
  <si>
    <t xml:space="preserve">Ambassador's fee in USD @ the above exchange rate: </t>
  </si>
  <si>
    <t xml:space="preserve">Hosting Fee (CAD) @ the above exchange rate: </t>
  </si>
  <si>
    <t>Wire Transfer Fee</t>
  </si>
  <si>
    <t>Post Journey Party</t>
  </si>
  <si>
    <t>Surplus to FFO</t>
  </si>
  <si>
    <t xml:space="preserve">Crosscheck:  </t>
  </si>
  <si>
    <t>TEMPLATE VERSIONS</t>
  </si>
  <si>
    <t>Each Journey is required to plan, monitor and report on their activities.  The following forms</t>
  </si>
  <si>
    <t xml:space="preserve">fashion. </t>
  </si>
  <si>
    <t xml:space="preserve">The Excel version of the templates were developed and work on </t>
  </si>
  <si>
    <t xml:space="preserve">There is usually more involved in the reporting of an Inbound Journey than an Outbound </t>
  </si>
  <si>
    <t xml:space="preserve">Journey. The forms have been developed therefore to meet the needs of an Inbound Journey.  </t>
  </si>
  <si>
    <t>of the elements may not be populated.</t>
  </si>
  <si>
    <t xml:space="preserve">Having said that, the same forms can equally be used for an Outbound Journey, although some </t>
  </si>
  <si>
    <t xml:space="preserve">We have developed a set of documents to allow the JT to properly plan, monitor and report on </t>
  </si>
  <si>
    <t xml:space="preserve">The following instructions will detail and provide guidance for the completion of each of the </t>
  </si>
  <si>
    <t xml:space="preserve">There are two main documents to be completed by the JT, the Budget and Journal documents.  </t>
  </si>
  <si>
    <t xml:space="preserve">There is also detailed accounting documents to manage payment and expenses of FFO </t>
  </si>
  <si>
    <t xml:space="preserve">Planners are available to help plan more complex events that are represented in the Budget as a </t>
  </si>
  <si>
    <t xml:space="preserve">expenses (where the first column indicates weather the item applies to inbound, outbound or </t>
  </si>
  <si>
    <t xml:space="preserve">both types of journeys), plus there are sufficient additional spaces to add other revenues and </t>
  </si>
  <si>
    <t xml:space="preserve">It also contains a section setup to calculate exchange rate conversion for both CAD to USD for </t>
  </si>
  <si>
    <t xml:space="preserve">Budgeting is the single most important part of having a successful journey.  Poor budgeting </t>
  </si>
  <si>
    <t xml:space="preserve">Once the Budget is completed and approved by the Journey's planning committee, then the next </t>
  </si>
  <si>
    <t xml:space="preserve">element is to maintain a Journal of actual receipts and expenditures.  This Journal is similar to </t>
  </si>
  <si>
    <t xml:space="preserve">When completing, it is suggested that the Deposit slips be numbered starting with 101 (to </t>
  </si>
  <si>
    <t xml:space="preserve">references in the Deposit # column.  If writing a cheque, include the cheque number in the </t>
  </si>
  <si>
    <t xml:space="preserve">cheque number column but also include the invoice/receipt number of the document that </t>
  </si>
  <si>
    <t xml:space="preserve">The Item column is special.  If you look at the bottom of the page under the Journal, you will </t>
  </si>
  <si>
    <t>the formulas in the Accumulated Total column.</t>
  </si>
  <si>
    <t xml:space="preserve">once the Journal sheet is unprotected (see row 8 above) but one must remember to copy down </t>
  </si>
  <si>
    <t xml:space="preserve">At the bottom of the Journal, there is a Summary that adds all numbers according to the Item </t>
  </si>
  <si>
    <t xml:space="preserve">descriptions typed.  Note however that this only totals Items that the item name agrees with an </t>
  </si>
  <si>
    <t xml:space="preserve">Item name from the Budget.  Therefore, if one types an Item that is not in the Budget (or not </t>
  </si>
  <si>
    <t xml:space="preserve">displayed. </t>
  </si>
  <si>
    <t xml:space="preserve">spelled the same), it will not add it in the Summary on this tab and it will generate the error </t>
  </si>
  <si>
    <t xml:space="preserve">typed properly, then the message "Item names match Budget" highlighted in green, will be </t>
  </si>
  <si>
    <t xml:space="preserve">In the remark column identify the bank deposit the payment is part.  If an individual makes </t>
  </si>
  <si>
    <t xml:space="preserve">If an individual subsequently cancel from an event and a full amount for an event is refunded </t>
  </si>
  <si>
    <t xml:space="preserve">If an individual pays for another person, the paid activity(ies) are marked as if the individual </t>
  </si>
  <si>
    <t>payment.</t>
  </si>
  <si>
    <t xml:space="preserve">paid for himself, but indicate in the remark column the amount and who actually made the </t>
  </si>
  <si>
    <t xml:space="preserve">The Summary-Source and Use of Funds tab generates a report that takes budgeted numbers </t>
  </si>
  <si>
    <t xml:space="preserve">formula driven and does not require any input.  </t>
  </si>
  <si>
    <t xml:space="preserve">from the Budget tab and actual numbers from the Journal tab and consolidates everything into </t>
  </si>
  <si>
    <t xml:space="preserve">If however you are completing the documents by hand, this report will also need to be </t>
  </si>
  <si>
    <t xml:space="preserve">compared to the same categories in the budget. </t>
  </si>
  <si>
    <t xml:space="preserve">completed.  The objective is to categorize and add up all entries for each category to be </t>
  </si>
  <si>
    <t>Instructions tab</t>
  </si>
  <si>
    <t>Corrected the explanation of the Journal tab error message</t>
  </si>
  <si>
    <t>Outbound Details tab</t>
  </si>
  <si>
    <t>Details tab</t>
  </si>
  <si>
    <t>Inserted  Column E for FFI payments</t>
  </si>
  <si>
    <t>Renamed Column F for Host program payment</t>
  </si>
  <si>
    <t>Inserted Column L as an extra column for possible other expenses</t>
  </si>
  <si>
    <t xml:space="preserve">Added the crosscheck and associated formula and explanation of the </t>
  </si>
  <si>
    <t>result</t>
  </si>
  <si>
    <t xml:space="preserve">Added the explanation to obtain a crosscheck = 0 for the Outbound </t>
  </si>
  <si>
    <t>Added calculations of critical dates prior to the start of the journey</t>
  </si>
  <si>
    <t>(60 days, 90 days and 6 months)</t>
  </si>
  <si>
    <t>Additional budget items are listed as a reminder</t>
  </si>
  <si>
    <t xml:space="preserve">Two areas to calculate exchange rate were added, one for sell rate for </t>
  </si>
  <si>
    <t>inbound journeys and one for buy rate for outbound journeys</t>
  </si>
  <si>
    <t xml:space="preserve">Amended the error message to remove confusion when the the item </t>
  </si>
  <si>
    <t>name does not match the budget line item name</t>
  </si>
  <si>
    <t>Journal tab</t>
  </si>
  <si>
    <t>Budget tab</t>
  </si>
  <si>
    <t>Event Planner tabs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</si>
  <si>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</si>
  <si>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</si>
  <si>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</si>
  <si>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</si>
  <si>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</si>
  <si>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>Amended cell B1 to accept the entry of the event date</t>
  </si>
  <si>
    <t>Amended cell D1 to accept the input of the journey number</t>
  </si>
  <si>
    <t xml:space="preserve">Amended cell B1 to accept the input of the journey type (Inbound </t>
  </si>
  <si>
    <t xml:space="preserve">Amended cell B3 to display: Budget for 'journey type from cell B1' </t>
  </si>
  <si>
    <t>Journey # 'journey number from cell D1', 'Club name(s) from cell B2'</t>
  </si>
  <si>
    <t xml:space="preserve">6.  </t>
  </si>
  <si>
    <t xml:space="preserve">7.  </t>
  </si>
  <si>
    <t>Amended cell I1 to accept the input of the journey start date with</t>
  </si>
  <si>
    <t xml:space="preserve">Added instructions in cell H53 on the steps to take to add extra lines </t>
  </si>
  <si>
    <t>of journal entry, if required</t>
  </si>
  <si>
    <t xml:space="preserve">This is a new tab added to record income and expenses associated </t>
  </si>
  <si>
    <t>with each ambassador to determine any refund due</t>
  </si>
  <si>
    <t>Inbound Details tab</t>
  </si>
  <si>
    <t xml:space="preserve">with each FFO member attending journey events with an associated </t>
  </si>
  <si>
    <t>cost</t>
  </si>
  <si>
    <t xml:space="preserve">Added three additional event planner tabs </t>
  </si>
  <si>
    <t>Amended the background of cell containing instructions to light blue</t>
  </si>
  <si>
    <t>Amended the format to accounting for row 2, columns B through I</t>
  </si>
  <si>
    <t>Amended column K to display negative numbers in red</t>
  </si>
  <si>
    <t xml:space="preserve">Added the error "Row 2, event actual cost/pers. is missing" when </t>
  </si>
  <si>
    <t>event payment is entered but not the actual cost per individual</t>
  </si>
  <si>
    <t>Outbound Details</t>
  </si>
  <si>
    <t>Corrected the formula in cells O3-O8</t>
  </si>
  <si>
    <t>Added the double line below cell O26</t>
  </si>
  <si>
    <t>Unit cost</t>
  </si>
  <si>
    <t>Total</t>
  </si>
  <si>
    <t>FFO Revenue</t>
  </si>
  <si>
    <t>Added  input field in F2 to enter departure date</t>
  </si>
  <si>
    <t>Choose Inbound or Outbound</t>
  </si>
  <si>
    <t>Amended cell B1 into a drop-down list to choose eiher Inbound or</t>
  </si>
  <si>
    <t xml:space="preserve"> Outbound. Cells W2-W4 contain the list </t>
  </si>
  <si>
    <t>FFO Journey Treasurer Name:</t>
  </si>
  <si>
    <t>Incoming Treasurer Name:</t>
  </si>
  <si>
    <t>the committee meetings</t>
  </si>
  <si>
    <t xml:space="preserve">This tab provides the budget information in a concise format for presentation at committee </t>
  </si>
  <si>
    <t xml:space="preserve">Added the description for the new tab Inbound Budget Summary </t>
  </si>
  <si>
    <t>Reformatted the Withdrawal area - Cells D33 - J51</t>
  </si>
  <si>
    <t>Totals in $CAD</t>
  </si>
  <si>
    <t xml:space="preserve">Total $CAD. Funds Due     </t>
  </si>
  <si>
    <t xml:space="preserve">Total $CAD. Funds Paid     </t>
  </si>
  <si>
    <t>Corrected the formula of cells E37-E44</t>
  </si>
  <si>
    <t>Attendance</t>
  </si>
  <si>
    <t>Budget Tab</t>
  </si>
  <si>
    <t>2018-05-04 VERSION 3</t>
  </si>
  <si>
    <t>2018-04-13 VERSION 2</t>
  </si>
  <si>
    <t>Added a note for cell B1 drop-down list</t>
  </si>
  <si>
    <t xml:space="preserve">8.  </t>
  </si>
  <si>
    <t xml:space="preserve">9.  </t>
  </si>
  <si>
    <t xml:space="preserve">10.  </t>
  </si>
  <si>
    <t>Unlocked cells O15 to O20 for data input</t>
  </si>
  <si>
    <t>Switched B30 with B31 to keep B31 and B32 together</t>
  </si>
  <si>
    <t xml:space="preserve">Locked  cells C18, C31-C32, D18, D31-D32, F18, F31-F32, G18, </t>
  </si>
  <si>
    <t xml:space="preserve">G31-G32, I23-I32, J23-J32, L18, L30-L32, M18, M30-M32, O18 </t>
  </si>
  <si>
    <t xml:space="preserve">and O31-O32 because B18, B31 and B32  budget names are required </t>
  </si>
  <si>
    <t xml:space="preserve">Deleted the formula from E18-E20, E31-E32, H18, H31-H32, </t>
  </si>
  <si>
    <t>Inbound Details</t>
  </si>
  <si>
    <t>Moved the critical dates to enable a longer Journey name</t>
  </si>
  <si>
    <t>Added missing formula in cell E17, H17 &amp; N17</t>
  </si>
  <si>
    <t xml:space="preserve">Amended the number format of E3-E71 and B73-I73 to display any </t>
  </si>
  <si>
    <t>negative numbers in red</t>
  </si>
  <si>
    <t>2018-06-10 VERSION 4</t>
  </si>
  <si>
    <t>2018-05-31 VERSION 3B</t>
  </si>
  <si>
    <t>and the report will abort to allow the user to make the appropriate change.</t>
  </si>
  <si>
    <t xml:space="preserve">be displayed only when the filled entries of an action planned tab </t>
  </si>
  <si>
    <t>contain the same number of Hosts</t>
  </si>
  <si>
    <t xml:space="preserve">Amended formulas of cells I6-I14 such that the number of Hosts will </t>
  </si>
  <si>
    <t>Amended formulas of cells J6-J14 such that the total of the Host cost</t>
  </si>
  <si>
    <t>planned tab contain the same number of Hosts</t>
  </si>
  <si>
    <t>Replaced "Ambassador" for  the event name  in cell G19</t>
  </si>
  <si>
    <t>funds, then dividing the result by the number of ambassadors</t>
  </si>
  <si>
    <t xml:space="preserve"> Cells G24-G26 were unlocked to allow user entry of the </t>
  </si>
  <si>
    <t>Ambassador's cost item which must match one of the cost items</t>
  </si>
  <si>
    <t>listed in column B, otherwise an error message is displayed</t>
  </si>
  <si>
    <t xml:space="preserve">Added two extra Host cost entries to account for up to three cost </t>
  </si>
  <si>
    <t xml:space="preserve">event cost, the Ambassador's cost and the miscellaneous sources of </t>
  </si>
  <si>
    <t xml:space="preserve">USD Cost/Ambassador (rounded to the next dollar): </t>
  </si>
  <si>
    <t>Amended formulas of cell M49 to roundup to the next dollar the</t>
  </si>
  <si>
    <t>Amended formulas of cell M50 to roundup to the next cent the</t>
  </si>
  <si>
    <t xml:space="preserve"> total Ambassadors' cost divided by the number of Ambassadors</t>
  </si>
  <si>
    <t/>
  </si>
  <si>
    <t xml:space="preserve">Removed "FFO Journey Registration Fee" and </t>
  </si>
  <si>
    <t xml:space="preserve">"Assured Space Deposit" from list of expense items because they are </t>
  </si>
  <si>
    <t>income items to be recorded as "Ambassador Receipts"</t>
  </si>
  <si>
    <t>income items accounted as "Ambassador Receipts"</t>
  </si>
  <si>
    <t>to the nearest dollar.</t>
  </si>
  <si>
    <t xml:space="preserve">Amended formula of cells M46, M49, M56 &amp; M59 to round up </t>
  </si>
  <si>
    <t>SUMMARY-SOURCE AND USE OF FUNDS tab</t>
  </si>
  <si>
    <t>Inbound Budget Report tab</t>
  </si>
  <si>
    <t>Committee Expenses</t>
  </si>
  <si>
    <t xml:space="preserve">New tab added to provide concise budget information to present at  </t>
  </si>
  <si>
    <t xml:space="preserve">K23-K32 and N18, N30-N32 because associated C &amp; D,  F &amp; G, </t>
  </si>
  <si>
    <t xml:space="preserve">I &amp; J and L &amp; M are locked and contain no data </t>
  </si>
  <si>
    <t xml:space="preserve">Amended the formula of each cells of column M to include the </t>
  </si>
  <si>
    <t>added columns E and L</t>
  </si>
  <si>
    <t xml:space="preserve">Amended the "Event Surplus/Deficit" row to not show an error </t>
  </si>
  <si>
    <t>when no event data is entered in the column</t>
  </si>
  <si>
    <t xml:space="preserve">Added for each budjet item an indicator in column A as to the type </t>
  </si>
  <si>
    <t>of journey (Inbound, outbound or both), it applies</t>
  </si>
  <si>
    <t xml:space="preserve">Added section for template versions describing the changes </t>
  </si>
  <si>
    <t>implemented</t>
  </si>
  <si>
    <t xml:space="preserve">          number of Ambassadors; and</t>
  </si>
  <si>
    <t xml:space="preserve">      a) a budget worksheet without an arrival or departure date, an inbound exchange rate or </t>
  </si>
  <si>
    <t>This way, you can choose to enable these macros on an as required basis.</t>
  </si>
  <si>
    <t>An error will be displayed and the cell selected for:</t>
  </si>
  <si>
    <t xml:space="preserve">      b) an event worksheet containing expenses without the event date</t>
  </si>
  <si>
    <t>Office Button (top left corner).</t>
  </si>
  <si>
    <t>Macro settings are located in the Trust Centre under Excel options accessible through the Office Button (top left corner)</t>
  </si>
  <si>
    <t xml:space="preserve">a single Journey Report showing Actual vs Budgets and Variances.  This report is entirely </t>
  </si>
  <si>
    <t xml:space="preserve">Locked cell H19 and amended its formula to subtract from the total </t>
  </si>
  <si>
    <t>activities attended by Hosts during an event (cells F25-I26)</t>
  </si>
  <si>
    <t xml:space="preserve">Arrival date: </t>
  </si>
  <si>
    <t xml:space="preserve">Departure date: </t>
  </si>
  <si>
    <t xml:space="preserve">Journey #: </t>
  </si>
  <si>
    <t xml:space="preserve">Date format: </t>
  </si>
  <si>
    <t xml:space="preserve">Club name: </t>
  </si>
  <si>
    <t xml:space="preserve">1st Journey - Requested Currency: </t>
  </si>
  <si>
    <t xml:space="preserve">      sell exchange rate: </t>
  </si>
  <si>
    <t xml:space="preserve">2nd Journey - Requested Currency: </t>
  </si>
  <si>
    <t>B1 Drop Down  menu list</t>
  </si>
  <si>
    <t>K58 &amp; K63 Drop Down menu list</t>
  </si>
  <si>
    <t>American Dollar (USD)</t>
  </si>
  <si>
    <t>European Euro (EUR)</t>
  </si>
  <si>
    <t>New Zealand Dollar (NZD)</t>
  </si>
  <si>
    <t>Australian Dollar (AUD)</t>
  </si>
  <si>
    <t>UK Pound Sterling (GBP)</t>
  </si>
  <si>
    <t xml:space="preserve">Amended formulas of cell M46 to be the rounded Ambassador's cost </t>
  </si>
  <si>
    <t>multiplied by the number of Ambassadors</t>
  </si>
  <si>
    <t>Added currency conversion area for second outbound hosting</t>
  </si>
  <si>
    <t>Added ability to select currency type for both outbound hostings</t>
  </si>
  <si>
    <t>Added 25 extra input lines</t>
  </si>
  <si>
    <t xml:space="preserve">documents.  We have tried to make it as clear as possible and also make it applicable for both </t>
  </si>
  <si>
    <t xml:space="preserve">manual and electronic completion.  Each FORM or DOCUMENT to be completed manually </t>
  </si>
  <si>
    <t xml:space="preserve">is represented by a TAB in Excel.  If you are familiar with Excel, you know what TABs are.  If </t>
  </si>
  <si>
    <t xml:space="preserve">you are not familiar with Excel, you only have to think of a TAB as representing a </t>
  </si>
  <si>
    <t>DOCUMENT.  EG the Budget Tab is the same as saying the Budget Document.</t>
  </si>
  <si>
    <t xml:space="preserve">personnel (one for outbound and a different one for inbound journeys).  For inbound, Event </t>
  </si>
  <si>
    <t xml:space="preserve">single line as opposed to the many, many components of the event. The following explains each </t>
  </si>
  <si>
    <t>documents.</t>
  </si>
  <si>
    <t>EVENT Planner tabs</t>
  </si>
  <si>
    <t xml:space="preserve">There are 6 Event Planning tabs.  Use these tabs to plan more complex events such as the </t>
  </si>
  <si>
    <t xml:space="preserve">Welcome and Farewell parties. The Event Planners are detailed enough to ensure one captures </t>
  </si>
  <si>
    <t xml:space="preserve">all anticipated expenses and revenues. There are blank lines for additional items or one can </t>
  </si>
  <si>
    <t xml:space="preserve">change the description of an unused item.  Place the name of the event in the cell C1. All data </t>
  </si>
  <si>
    <t>transfers to the Budget worksheet.</t>
  </si>
  <si>
    <t xml:space="preserve">The Budget tab contains the results of the 6 Event Plans and some standard revenues and </t>
  </si>
  <si>
    <t>expenses that are not complex in nature.  Items similar to gift bags, photos, and booklets.</t>
  </si>
  <si>
    <t>an inbound exchange and various currencies to CAD for an outbound exchange.</t>
  </si>
  <si>
    <t>Note that cell B1 contains a drop-down list to select either Inbound or Outbound</t>
  </si>
  <si>
    <t xml:space="preserve">a bank book that records the entries of the journey.  It starts with an opening balance and then </t>
  </si>
  <si>
    <t xml:space="preserve">one simply adds cheques or deposits to the Journal as they occur.   </t>
  </si>
  <si>
    <t>difference them from cheque #) and that these numbers be used  in the Journal entry as cross-</t>
  </si>
  <si>
    <t xml:space="preserve">supports the payment.  </t>
  </si>
  <si>
    <t xml:space="preserve">note the column contains the budget descriptions is also called Item.  Whenever one inputs an </t>
  </si>
  <si>
    <t xml:space="preserve">entry in the Journal, they need to indicate to which budget Item it applies.  The spelling must </t>
  </si>
  <si>
    <t xml:space="preserve">automatically. An easy way to match the exact spelling is enter the cell such as  "=C$84" which </t>
  </si>
  <si>
    <t>means the content of column C row 84 for "Ambassador Receipts".</t>
  </si>
  <si>
    <t xml:space="preserve">There are 75 lines for input which should be sufficient.  Additional lines can be added </t>
  </si>
  <si>
    <t xml:space="preserve">message "ERROR, Item name does not match Budget", highlighted in red.  If  all Items are </t>
  </si>
  <si>
    <t xml:space="preserve">If it is discovered that an item was missed in the budgetting process, just add the item name in </t>
  </si>
  <si>
    <t>the Budget tab without a budget amount which will result in a "Item names match Budget" message.</t>
  </si>
  <si>
    <t>message.</t>
  </si>
  <si>
    <t>Outbound Detailed Tracking</t>
  </si>
  <si>
    <t>The crosscheck indicate an error resulting in rounding the balance amount to two decimal.</t>
  </si>
  <si>
    <t xml:space="preserve">If the cross check is less than zero, 0ne cent must be substracted from the balance of one or </t>
  </si>
  <si>
    <t xml:space="preserve">more individual untill the crosscheck reach zero. If rhe crosscheck is greater than zero then the </t>
  </si>
  <si>
    <t>cent must be added.</t>
  </si>
  <si>
    <t>Inbound Detailed Tracking</t>
  </si>
  <si>
    <t>This tab tracks incomes and expenses by individual FFO member signing-up/participating in BUT NOT by</t>
  </si>
  <si>
    <t>the inbound  journey events that are not free of charge; including any subsaequen tcancellations.</t>
  </si>
  <si>
    <t>In row 1, replace "Event Name" with the actual event name</t>
  </si>
  <si>
    <t>In row 2, replace "Cost/pers." with event actual cost per person when known</t>
  </si>
  <si>
    <t>In row 3-60, enter the participanl's name and the amount paid for each event they participate</t>
  </si>
  <si>
    <t xml:space="preserve"> two payments that are part of different bank deposits include the amount for each deposit.</t>
  </si>
  <si>
    <t xml:space="preserve">in accordance with the JT guidelines, indicate the activity(ites) being withdrawn and reference </t>
  </si>
  <si>
    <t>the refund cheque; then delete that amount paid from the cancelled activiries.</t>
  </si>
  <si>
    <t>Inbound Budget Summary</t>
  </si>
  <si>
    <t>meetings.</t>
  </si>
  <si>
    <t>Jane Doe replaced by Joe Schnuck</t>
  </si>
  <si>
    <t>Shared cost items</t>
  </si>
  <si>
    <t xml:space="preserve">Total   </t>
  </si>
  <si>
    <t>Excel 2007 in a windows environment and which has an xlsm</t>
  </si>
  <si>
    <t xml:space="preserve">the activities of their Journeys. For JTs with some computer skills and access to a computer </t>
  </si>
  <si>
    <t xml:space="preserve">and Microsoft Excel or LibreOffice Calc, the forms have also been somewhat automated </t>
  </si>
  <si>
    <t>where much of the work has been preprogrammed.</t>
  </si>
  <si>
    <t xml:space="preserve">unit prices will be displayed when the filled entries of an action </t>
  </si>
  <si>
    <t>Ambassador's cost in Canadian dollar divided by the exchange rate</t>
  </si>
  <si>
    <t>for journaling purposes only.</t>
  </si>
  <si>
    <t>Frozen pane at C6 such that top and left headers are always in view</t>
  </si>
  <si>
    <t>Reformatted  to one line of text per row</t>
  </si>
  <si>
    <t>or Outbound)</t>
  </si>
  <si>
    <t>specification in cell I2 on the date format to use</t>
  </si>
  <si>
    <t xml:space="preserve">     Fill row 1 with the name of each event with an associated host's cost</t>
  </si>
  <si>
    <t xml:space="preserve">     Fill row 2 with the actual cost of the event when known</t>
  </si>
  <si>
    <t xml:space="preserve">     Fill column A with the name of each participating host/FFO Member</t>
  </si>
  <si>
    <t xml:space="preserve">     For each event, fill columns B through I with the amount paid by each Host.</t>
  </si>
  <si>
    <t>Cost/Pers.</t>
  </si>
  <si>
    <t>Event name</t>
  </si>
  <si>
    <t>Exp blank 2</t>
  </si>
  <si>
    <t>Exp blank 3</t>
  </si>
  <si>
    <t>There are no passwords required.</t>
  </si>
  <si>
    <t>Events # and Dates</t>
  </si>
  <si>
    <t>Events</t>
  </si>
  <si>
    <t>Expense  Items</t>
  </si>
  <si>
    <t xml:space="preserve">All income should be recorded in column C of the journal as </t>
  </si>
  <si>
    <t xml:space="preserve">either Ambassador Receipts, Host Receipts or Miscellaneous </t>
  </si>
  <si>
    <t>Receipts with a detailed description in column H.</t>
  </si>
  <si>
    <t>Table of Content</t>
  </si>
  <si>
    <t>D1</t>
  </si>
  <si>
    <t>Worksheet Protection</t>
  </si>
  <si>
    <t xml:space="preserve">We have also provided a sample completed documents which one can follow to see how </t>
  </si>
  <si>
    <t>everything links together. See Toolbox on FFO website</t>
  </si>
  <si>
    <t>Own Use</t>
  </si>
  <si>
    <t>Macros Enabling</t>
  </si>
  <si>
    <t>G1</t>
  </si>
  <si>
    <t>The spreadsheets are protected to prevent accidental changes or erasures of formulas.</t>
  </si>
  <si>
    <t>SPECIAL NOTES</t>
  </si>
  <si>
    <t>2019-02-24 VERSION 5</t>
  </si>
  <si>
    <t>Use the same sequence to reprotect the unprotected worksheet:</t>
  </si>
  <si>
    <t xml:space="preserve">       Excel           </t>
  </si>
  <si>
    <t xml:space="preserve">       LibreOffice Calc</t>
  </si>
  <si>
    <t xml:space="preserve">       OpenOffice Calc</t>
  </si>
  <si>
    <t xml:space="preserve">       Excel</t>
  </si>
  <si>
    <t>Macros must be enabled for:</t>
  </si>
  <si>
    <t>the Budget worksheet; and</t>
  </si>
  <si>
    <t>applicable worksheets to appear  when "Inbound" or "Outbound" is selected in cell B1 of</t>
  </si>
  <si>
    <t>the Inbound Budget Report to work</t>
  </si>
  <si>
    <t>dialog; and</t>
  </si>
  <si>
    <t xml:space="preserve">for Excel by left clicking on the Office button at the top left of the screen, selecting </t>
  </si>
  <si>
    <t>The safe way to run macros is to require confirmation before executing them</t>
  </si>
  <si>
    <t>To set up for being able to provide comfirmation to run macros</t>
  </si>
  <si>
    <t>the popup dialog.</t>
  </si>
  <si>
    <t>click "OK" to close the dialog boxes.</t>
  </si>
  <si>
    <t>Macros Setting</t>
  </si>
  <si>
    <t>select Enable this content and Click "OK" to close the dialog box.</t>
  </si>
  <si>
    <t xml:space="preserve">b. </t>
  </si>
  <si>
    <t xml:space="preserve">a. </t>
  </si>
  <si>
    <t xml:space="preserve">c. </t>
  </si>
  <si>
    <t>or "Outbound" is selected in cell B1 of the Budget worksheet; and</t>
  </si>
  <si>
    <t xml:space="preserve">If Macros are enabled, only the applicable worksheets and the </t>
  </si>
  <si>
    <t xml:space="preserve">applicable Budget rows will appear when "Inbound" or </t>
  </si>
  <si>
    <t>"Outbound" is selected in cell B1 of the Budget worksheet</t>
  </si>
  <si>
    <t xml:space="preserve">Macros must be enable for the Inbound Budget Report button to </t>
  </si>
  <si>
    <t>work</t>
  </si>
  <si>
    <t xml:space="preserve">For Excel, a security warning will appear below the menus, click on Options…, and </t>
  </si>
  <si>
    <t>for LibreOffice Calc, a security warning will appear when you open a file containing macros.</t>
  </si>
  <si>
    <t>for OpenOffice Calc, a security warning will appear when you open a file containing macros.</t>
  </si>
  <si>
    <t>Overview</t>
  </si>
  <si>
    <t>Summary-Source and Use of Fund</t>
  </si>
  <si>
    <t>Software Versions</t>
  </si>
  <si>
    <t>Special Notes</t>
  </si>
  <si>
    <t>BEWARE</t>
  </si>
  <si>
    <t>Macros must be enabled for full functionality</t>
  </si>
  <si>
    <t>Refer to Macros Setting and Macros Enabling</t>
  </si>
  <si>
    <t>Macros must be enabled so that:</t>
  </si>
  <si>
    <t xml:space="preserve">only the applicable worksheets and the applicable Budget rows will appear  when "Inbound" </t>
  </si>
  <si>
    <t>the Inbound Budget Report button will work.</t>
  </si>
  <si>
    <t>Once Macros setting is done, close and reopen the template for the enabling option to appear.</t>
  </si>
  <si>
    <t xml:space="preserve">Once the macros setting is set for confirmation before executing them, upon opening a </t>
  </si>
  <si>
    <t xml:space="preserve">spreadsheet with macros, a dialog box will appear to allow you to enable the macros for that </t>
  </si>
  <si>
    <t>spreadsheet</t>
  </si>
  <si>
    <t>Welcome</t>
  </si>
  <si>
    <t>Farewell</t>
  </si>
  <si>
    <t>Participant's Name</t>
  </si>
  <si>
    <t>Prev. cell B1 content</t>
  </si>
  <si>
    <t>Ambassador #</t>
  </si>
  <si>
    <t>Number of Ambassadors:</t>
  </si>
  <si>
    <t xml:space="preserve">Two versions of the template are required and created, one for Excel </t>
  </si>
  <si>
    <t>Made formulas compatible to both Excel and Calc.</t>
  </si>
  <si>
    <t>Template Versions</t>
  </si>
  <si>
    <t>General</t>
  </si>
  <si>
    <t xml:space="preserve">Minor errors corrected  </t>
  </si>
  <si>
    <t xml:space="preserve">Cell F19 has a formula to get the number of Ambassadors from the </t>
  </si>
  <si>
    <t>Cell I2 of the Budget worksheet.</t>
  </si>
  <si>
    <t>More entries added to Shared cost items (L40 - M51)</t>
  </si>
  <si>
    <t xml:space="preserve">Corrected the formula of cell M52 to include the first row of Shared </t>
  </si>
  <si>
    <t>cost items as part of the addition.</t>
  </si>
  <si>
    <t xml:space="preserve">(planning) can lead to some unpleasant surprises.  The purpose of the Event planner  is NOT </t>
  </si>
  <si>
    <t xml:space="preserve">to provide the AC/HC/JT with an all encompassing list.  Rather, it is to provide a memory </t>
  </si>
  <si>
    <t>jog so one thinks of the possible things they need to plan for.</t>
  </si>
  <si>
    <t xml:space="preserve">automatically insert the number of Ambassadors from cell I2 of the Budget tab. These cells are unlocked </t>
  </si>
  <si>
    <t>are unlocked allowing the user to insert different numbers as required.</t>
  </si>
  <si>
    <t xml:space="preserve">changes or erasures. </t>
  </si>
  <si>
    <t xml:space="preserve">erasures. </t>
  </si>
  <si>
    <t xml:space="preserve">Each is an office suite which basically mirrors the Microsoft Office </t>
  </si>
  <si>
    <t>suite with Calc being the spreadsheet.</t>
  </si>
  <si>
    <t xml:space="preserve">LibreOffice is a more updated version of OpenOffice. Both are free.  </t>
  </si>
  <si>
    <t>LibreOffice / OpenOffice requires a vesion of the templates different</t>
  </si>
  <si>
    <t xml:space="preserve">from Excel because they use a different language than Excel for </t>
  </si>
  <si>
    <t>coding macros.</t>
  </si>
  <si>
    <t xml:space="preserve">in a windows environment for anyone who does not have Excel. </t>
  </si>
  <si>
    <t xml:space="preserve">Host 1 Program Fee $Cdn </t>
  </si>
  <si>
    <t xml:space="preserve">Host 2 Program Fee $Cdn </t>
  </si>
  <si>
    <t xml:space="preserve">Crosscheck must be zero, otherwiseadjustment of $0.01 needed </t>
  </si>
  <si>
    <t xml:space="preserve">to the an expense amount of the required number of Ambassador. </t>
  </si>
  <si>
    <t xml:space="preserve">If the crosscheck amount greater than 0, then subtract $0.01; or </t>
  </si>
  <si>
    <t>if the crosscheck is less than 0, then add $0.01</t>
  </si>
  <si>
    <t>Locked the uncoloured cells</t>
  </si>
  <si>
    <t>Reordered and added more payments and expenses columns</t>
  </si>
  <si>
    <t>Your name</t>
  </si>
  <si>
    <t>D42</t>
  </si>
  <si>
    <t>D63</t>
  </si>
  <si>
    <t>D70</t>
  </si>
  <si>
    <t>D107</t>
  </si>
  <si>
    <t>D116</t>
  </si>
  <si>
    <t>D134</t>
  </si>
  <si>
    <t>D150</t>
  </si>
  <si>
    <t>D160</t>
  </si>
  <si>
    <t>D163</t>
  </si>
  <si>
    <t>D203</t>
  </si>
  <si>
    <t>D335</t>
  </si>
  <si>
    <t>G13</t>
  </si>
  <si>
    <t>G26</t>
  </si>
  <si>
    <t>Bank
Balance</t>
  </si>
  <si>
    <t xml:space="preserve">Enter "y" </t>
  </si>
  <si>
    <t>If item is in bank Statement</t>
  </si>
  <si>
    <t>Withdrawal</t>
  </si>
  <si>
    <t>Deposit</t>
  </si>
  <si>
    <t>Bank Reconciliation</t>
  </si>
  <si>
    <t>PROGRAMMING NOTES</t>
  </si>
  <si>
    <t xml:space="preserve">a.   </t>
  </si>
  <si>
    <t xml:space="preserve">The Macros are written in a different language which are not </t>
  </si>
  <si>
    <t>compatible with each other (specially the API):</t>
  </si>
  <si>
    <t xml:space="preserve">    Excel macros are writen in Visual Basic for Applications</t>
  </si>
  <si>
    <t xml:space="preserve">    Calc macros are written in OpenOffice Basic</t>
  </si>
  <si>
    <t xml:space="preserve">b.   </t>
  </si>
  <si>
    <t>Inbound Budget Report macros</t>
  </si>
  <si>
    <t xml:space="preserve">1) </t>
  </si>
  <si>
    <t>For Excel – The set of macros is located in Module6</t>
  </si>
  <si>
    <t>i.</t>
  </si>
  <si>
    <t xml:space="preserve">To access this set of macros, macros must be enabled, select </t>
  </si>
  <si>
    <t xml:space="preserve"> “Developer” tab, select Macros, </t>
  </si>
  <si>
    <t xml:space="preserve">select “Inbound_Budget_Report” which is the main macro, </t>
  </si>
  <si>
    <t>The yellow shaded cells of the worksheets are where user inputs data.</t>
  </si>
  <si>
    <t xml:space="preserve">extension.  The templates were also tested on Excel for Macintosh. </t>
  </si>
  <si>
    <t>select “Edit”; then scroll up to view the global declarations.</t>
  </si>
  <si>
    <t xml:space="preserve">The light yellow shaded cells of the Budget and Event Planner tabs contains formulas to </t>
  </si>
  <si>
    <t xml:space="preserve">A tested version is also available for LibreOffice and OpenOffice Calc </t>
  </si>
  <si>
    <t>ii.</t>
  </si>
  <si>
    <t xml:space="preserve">To connect the Inbound Budget Report button to the macro, </t>
  </si>
  <si>
    <t>Unprotect the Inbound Budget report worksheet,</t>
  </si>
  <si>
    <t xml:space="preserve">The light blue shaded cells contain user instructions and are protected to prevent accidental </t>
  </si>
  <si>
    <t xml:space="preserve">Select the “Developer” tab, Click “Design Mode” on, </t>
  </si>
  <si>
    <t xml:space="preserve">Right Click on the “Click Here to automatically fill-out this </t>
  </si>
  <si>
    <t xml:space="preserve">Unhighlighted cells contain formulas and are protected to prevent accidental changes or </t>
  </si>
  <si>
    <t xml:space="preserve">worksheet” button, Select “Assign Macro...”, select </t>
  </si>
  <si>
    <t xml:space="preserve">“Inbound_Budget_Report” which is the main macro, then </t>
  </si>
  <si>
    <t>click “Design Mode” off.</t>
  </si>
  <si>
    <t xml:space="preserve">2) </t>
  </si>
  <si>
    <t>the “Tools” tab, select “Macros”, select “Edit Macros”</t>
  </si>
  <si>
    <t>Click on the “+” icon to expand the name of the spreadsheet</t>
  </si>
  <si>
    <t xml:space="preserve">such as “JT_Financial_Templates_v_5.ods”, click on the </t>
  </si>
  <si>
    <t xml:space="preserve"> “+” icon of “VBAProject”, click on the “+” icon of </t>
  </si>
  <si>
    <t xml:space="preserve"> “Modules”, click on the “+” icon of “Module1”, double</t>
  </si>
  <si>
    <t xml:space="preserve">click on “Inbound_Budget_Report” which is the main  </t>
  </si>
  <si>
    <t xml:space="preserve">macro for this function.  then scroll up to view the global </t>
  </si>
  <si>
    <t>declarations.</t>
  </si>
  <si>
    <t>unprotect the Inbound Budget Report worksheet,</t>
  </si>
  <si>
    <t xml:space="preserve">select the “Tools” tab, select “Forms”, </t>
  </si>
  <si>
    <t xml:space="preserve">select “Design Mode” to turn it on, right click on the button, </t>
  </si>
  <si>
    <t>select “Control...”, select “Event” tab, select the “...”</t>
  </si>
  <si>
    <t xml:space="preserve">button for  “Execute action”, left click on “Macro...”, </t>
  </si>
  <si>
    <t xml:space="preserve"> “+” icon of “VBAProject”, click on “Module1”, click on</t>
  </si>
  <si>
    <t xml:space="preserve">“Inbound Budjet Report”, click “OK”, click “OK”, close </t>
  </si>
  <si>
    <t xml:space="preserve">Middle aligned the text in rows 3 to 76 for better optic when the </t>
  </si>
  <si>
    <t xml:space="preserve">the “Properties: Push Button” menu; select the “Tools” tab, </t>
  </si>
  <si>
    <t>comment in a row requires multiple lines.</t>
  </si>
  <si>
    <t xml:space="preserve">Select “Forms”, and select “Design Mode” to turn it off. </t>
  </si>
  <si>
    <t>Amended the title of column D, E and F</t>
  </si>
  <si>
    <t xml:space="preserve">Formatted columns I and J, to ease the reconciliation with the bank </t>
  </si>
  <si>
    <t xml:space="preserve">Budget Inbound/Outbound Selection macro </t>
  </si>
  <si>
    <t>statement</t>
  </si>
  <si>
    <t>For Excel – the macro is located on Sheet2(BUDGET)</t>
  </si>
  <si>
    <t xml:space="preserve">To access this macros, macros must be enabled, right click </t>
  </si>
  <si>
    <t>on the “BUDGET” tab, and select “View Code”.</t>
  </si>
  <si>
    <t xml:space="preserve">The connection to the macro is related to the name of the </t>
  </si>
  <si>
    <t xml:space="preserve">macro, in this case, the macro is accessed when the content </t>
  </si>
  <si>
    <t xml:space="preserve">of a cell in the “BUDGET” tab is changed.  Access the </t>
  </si>
  <si>
    <t>macro as per c. 1) i. above.</t>
  </si>
  <si>
    <t xml:space="preserve">In the left dropdown menu select “Worksheet”, in the right </t>
  </si>
  <si>
    <t xml:space="preserve">drop down menu, select the type of trigger, in this case </t>
  </si>
  <si>
    <t xml:space="preserve">“Change” which created the stub into which to write the </t>
  </si>
  <si>
    <t>macro. Since the required actions are to be peformed only</t>
  </si>
  <si>
    <t xml:space="preserve">when the content of cell “B1” is changed, therefore the first </t>
  </si>
  <si>
    <t>lines of code is to bypass the main body of the code when</t>
  </si>
  <si>
    <t>there are no change to the content of cell “B1”.</t>
  </si>
  <si>
    <t xml:space="preserve">click on “Budget_Cell_B1_Content_Change” which is the </t>
  </si>
  <si>
    <t xml:space="preserve">be exact.  This allows a Summary Source and Use of Funds statement to be produced </t>
  </si>
  <si>
    <t xml:space="preserve">“JT_Financial_Templates_v_5.ods”, click on the “+” icon of </t>
  </si>
  <si>
    <t>“Assign Action” panel.</t>
  </si>
  <si>
    <t xml:space="preserve">For the Calc version, special instructions on how to rename </t>
  </si>
  <si>
    <t xml:space="preserve">each Event Planner worksheet are provided in each Event </t>
  </si>
  <si>
    <t>Planner worksheet.</t>
  </si>
  <si>
    <t xml:space="preserve">Note For the button initiating the macros to work, macros must be enabled. With the </t>
  </si>
  <si>
    <t>Disable macros with notification setting, you get a security alert if there are macros present.</t>
  </si>
  <si>
    <t>If required, they can be unprotected for Excel by going to Home/Format/Unprotect Sheet;</t>
  </si>
  <si>
    <t xml:space="preserve">for LibreOffice Calc by going to Tools/Protect Sheet…  and </t>
  </si>
  <si>
    <t>for OpenOffice Calc by going to Tools/Protect Document/Sheet…</t>
  </si>
  <si>
    <t>for Excel by going to Home / Format / Protect Sheet  and click "OK"  on the popup dialog;</t>
  </si>
  <si>
    <t xml:space="preserve">for LibreOffice Calc by going to Tools / Protect Sheet…  and click "OK"  on the popup </t>
  </si>
  <si>
    <t xml:space="preserve">for OpenOffice Calc by going to Tools / Protect Document / Sheet…  and click "OK"  on </t>
  </si>
  <si>
    <t xml:space="preserve">Excel Options at the bottom of the scroll down dialog / Trust Centre / </t>
  </si>
  <si>
    <t xml:space="preserve">Trust Centre Settings… / Macros Settings / Disable all macros with notification; then </t>
  </si>
  <si>
    <t xml:space="preserve">for LibreOffice Calc by going to Tools / Options… / LibreOffice / Security / </t>
  </si>
  <si>
    <t>Macro Security… / Medium; then click "OK" to close the dialog boxes.</t>
  </si>
  <si>
    <t xml:space="preserve">for OpenOffice Calc by going to Tools / Options… / OpenOffice / Security / </t>
  </si>
  <si>
    <t>select Enable Macros.</t>
  </si>
  <si>
    <t xml:space="preserve">d) different instructions are required nad provided to amend the </t>
  </si>
  <si>
    <t xml:space="preserve">and the other for Calc because: </t>
  </si>
  <si>
    <t xml:space="preserve">b) they use a different way to link the required trigger to the macro </t>
  </si>
  <si>
    <t xml:space="preserve">c) they use a different programming language to code the required </t>
  </si>
  <si>
    <t>macros; and</t>
  </si>
  <si>
    <t>name of each Event planner tab.</t>
  </si>
  <si>
    <t>D25, D30 and G19 when the associated condition is met.</t>
  </si>
  <si>
    <t xml:space="preserve">Created the light yellow cells which are not locked and contain </t>
  </si>
  <si>
    <t xml:space="preserve">Added a field in cell I2 to input the number of ambassador such that </t>
  </si>
  <si>
    <t xml:space="preserve">a change to this number would be replicated in cells D15, D21, D22, </t>
  </si>
  <si>
    <t xml:space="preserve">a formula that the user can overide by entering either another </t>
  </si>
  <si>
    <t>formula or a number.</t>
  </si>
  <si>
    <t xml:space="preserve">used for diplaying only the Budget elements associated with either </t>
  </si>
  <si>
    <t>an Inbound or an Outbound journey;</t>
  </si>
  <si>
    <t xml:space="preserve">a) they each use different mean to create the active button that </t>
  </si>
  <si>
    <t xml:space="preserve">initiate the macros for filling the Inbound Budget Report,  </t>
  </si>
  <si>
    <t xml:space="preserve">Put label on left of input cells for Journey # and arrival/departure </t>
  </si>
  <si>
    <t>dates</t>
  </si>
  <si>
    <t xml:space="preserve">Amended Column A to indicate whether the budget line is </t>
  </si>
  <si>
    <t>applicable to Inbound, Outbound  or both types of journey</t>
  </si>
  <si>
    <t xml:space="preserve">Amended cell B2 to contain its tab name followed by the </t>
  </si>
  <si>
    <t xml:space="preserve">abbreviated day of the week of the date in cell B1 and the date from </t>
  </si>
  <si>
    <t xml:space="preserve">cell B1, if B1 contains a valid date. Otherwise "Above date is </t>
  </si>
  <si>
    <t>invalid" will be displayed.</t>
  </si>
  <si>
    <t>Differences between the Excel and the Calc templates:</t>
  </si>
  <si>
    <t xml:space="preserve">1.       </t>
  </si>
  <si>
    <t xml:space="preserve">c.   </t>
  </si>
  <si>
    <t xml:space="preserve">d.   </t>
  </si>
  <si>
    <t xml:space="preserve">are designed to help Journey Treasurers (JT) perform this function in a consistent and uniform </t>
  </si>
  <si>
    <t>FFO Assured Space Deposit</t>
  </si>
  <si>
    <t>Click to Select Currency</t>
  </si>
  <si>
    <t xml:space="preserve">FFO HC Name: </t>
  </si>
  <si>
    <t xml:space="preserve">Incoming AC Name: </t>
  </si>
  <si>
    <t xml:space="preserve">For LibreOffice Calc – The set of macros for this function  </t>
  </si>
  <si>
    <t xml:space="preserve">is located in Module1.  </t>
  </si>
  <si>
    <t xml:space="preserve">e.   </t>
  </si>
  <si>
    <t>Note that I made all the changes to the macros, the  button</t>
  </si>
  <si>
    <t xml:space="preserve">and the links to the macros using LibreOffice, that is why in </t>
  </si>
  <si>
    <t>the above, I did not provide the instructions for OpenOffice.</t>
  </si>
  <si>
    <t xml:space="preserve">main macro for this function.  Then scroll up to view the </t>
  </si>
  <si>
    <t>global declarations.</t>
  </si>
  <si>
    <t xml:space="preserve">The connection of the macro is trough a Calc event, in this </t>
  </si>
  <si>
    <t xml:space="preserve">cell is changed.  </t>
  </si>
  <si>
    <t xml:space="preserve">case, the macro is accessed when the content of a Budget tab </t>
  </si>
  <si>
    <t xml:space="preserve">To connect the macro to “Change” event of the BUDGET </t>
  </si>
  <si>
    <t xml:space="preserve">tab, Right click on the Budget tab, select “Sheet Event...”, </t>
  </si>
  <si>
    <t xml:space="preserve">Scroll down the set of events and select “Content changed”, </t>
  </si>
  <si>
    <t xml:space="preserve">left click on the “Macro...” button, Click on the “+” icon to </t>
  </si>
  <si>
    <t xml:space="preserve">expand the name of the spreadsheet such as </t>
  </si>
  <si>
    <t xml:space="preserve"> “VBAProject”, click on the “+” icon of “Modules”, click </t>
  </si>
  <si>
    <t xml:space="preserve">on “Module1”, Left click on </t>
  </si>
  <si>
    <t xml:space="preserve">“Budget_Cell_B1_Content_Change” which is the main </t>
  </si>
  <si>
    <t xml:space="preserve">macro for this function.  Then click the “OK” button to exit </t>
  </si>
  <si>
    <t xml:space="preserve">the “Macro Selector” panel and again to exit the </t>
  </si>
  <si>
    <t>Exp blank 1</t>
  </si>
  <si>
    <t>Item name required for journaling purposes only</t>
  </si>
  <si>
    <t>(See instructions in L71)</t>
  </si>
</sst>
</file>

<file path=xl/styles.xml><?xml version="1.0" encoding="utf-8"?>
<styleSheet xmlns="http://schemas.openxmlformats.org/spreadsheetml/2006/main">
  <numFmts count="11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&quot;$&quot;* #,##0.00_-;[Red]\-&quot;$&quot;* #,##0.00_-;_-&quot;$&quot;* &quot;-&quot;??_-;_-@_-"/>
    <numFmt numFmtId="166" formatCode="0.0000"/>
    <numFmt numFmtId="167" formatCode="dd\ mmm\ yyyy"/>
    <numFmt numFmtId="168" formatCode="yyyy\ mmm\ dd"/>
    <numFmt numFmtId="169" formatCode="dd\ mmmm\ yyyy\ "/>
    <numFmt numFmtId="170" formatCode="_-&quot;$&quot;* #,##0.0000_-;\-&quot;$&quot;* #,##0.0000_-;_-&quot;$&quot;* &quot;-&quot;??_-;_-@_-"/>
    <numFmt numFmtId="171" formatCode="[&gt;0]&quot; $&quot;* #,##0.00&quot; &quot;;[Red][&lt;0]&quot;-$&quot;* #,##0.00&quot; &quot;;&quot; $&quot;* \-#&quot; &quot;;&quot; &quot;@&quot; &quot;"/>
  </numFmts>
  <fonts count="62">
    <font>
      <sz val="12"/>
      <color theme="1"/>
      <name val="Calisto MT"/>
      <family val="2"/>
      <charset val="134"/>
      <scheme val="minor"/>
    </font>
    <font>
      <sz val="12"/>
      <color theme="1"/>
      <name val="Calisto MT"/>
      <family val="2"/>
      <scheme val="minor"/>
    </font>
    <font>
      <u/>
      <sz val="12"/>
      <color theme="10"/>
      <name val="Calisto MT"/>
      <family val="2"/>
      <scheme val="minor"/>
    </font>
    <font>
      <u/>
      <sz val="12"/>
      <color theme="11"/>
      <name val="Calisto MT"/>
      <family val="2"/>
      <scheme val="minor"/>
    </font>
    <font>
      <b/>
      <sz val="14"/>
      <color theme="1"/>
      <name val="Calisto MT"/>
      <family val="1"/>
      <scheme val="minor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0"/>
      <color rgb="FF5A5A5A"/>
      <name val="Arial"/>
      <family val="2"/>
    </font>
    <font>
      <b/>
      <sz val="12"/>
      <color theme="1"/>
      <name val="Calisto MT"/>
      <family val="1"/>
      <scheme val="minor"/>
    </font>
    <font>
      <b/>
      <sz val="20"/>
      <color theme="1"/>
      <name val="Arial Black"/>
      <family val="2"/>
    </font>
    <font>
      <b/>
      <sz val="14"/>
      <color theme="1"/>
      <name val="Arial Black"/>
      <family val="2"/>
    </font>
    <font>
      <b/>
      <u/>
      <sz val="12"/>
      <color theme="1"/>
      <name val="Calisto MT"/>
      <family val="1"/>
      <scheme val="minor"/>
    </font>
    <font>
      <b/>
      <i/>
      <sz val="12"/>
      <color rgb="FFFF0000"/>
      <name val="Calisto MT"/>
      <family val="1"/>
      <scheme val="minor"/>
    </font>
    <font>
      <sz val="12"/>
      <color theme="1"/>
      <name val="Calisto MT"/>
      <family val="2"/>
      <charset val="134"/>
      <scheme val="minor"/>
    </font>
    <font>
      <sz val="12"/>
      <name val="Calisto MT"/>
      <family val="2"/>
      <charset val="134"/>
      <scheme val="minor"/>
    </font>
    <font>
      <sz val="14"/>
      <color theme="1"/>
      <name val="Calisto MT"/>
      <family val="2"/>
      <charset val="134"/>
      <scheme val="minor"/>
    </font>
    <font>
      <b/>
      <sz val="14"/>
      <color theme="1"/>
      <name val="Calisto MT"/>
      <family val="2"/>
      <scheme val="minor"/>
    </font>
    <font>
      <b/>
      <sz val="14"/>
      <name val="Tahoma"/>
      <family val="2"/>
    </font>
    <font>
      <sz val="14"/>
      <name val="Tahoma"/>
      <family val="2"/>
    </font>
    <font>
      <sz val="14"/>
      <color theme="1"/>
      <name val="Calisto MT"/>
      <family val="2"/>
      <scheme val="minor"/>
    </font>
    <font>
      <b/>
      <sz val="16"/>
      <color theme="1"/>
      <name val="Calisto MT"/>
      <family val="1"/>
      <scheme val="minor"/>
    </font>
    <font>
      <b/>
      <sz val="11"/>
      <color theme="1"/>
      <name val="Arial"/>
      <family val="2"/>
    </font>
    <font>
      <sz val="11"/>
      <color theme="1"/>
      <name val="Arial Black"/>
      <family val="2"/>
    </font>
    <font>
      <sz val="9"/>
      <color theme="1"/>
      <name val="Arial"/>
      <family val="2"/>
    </font>
    <font>
      <sz val="10"/>
      <color theme="1"/>
      <name val="Calisto MT"/>
      <family val="2"/>
      <charset val="134"/>
      <scheme val="minor"/>
    </font>
    <font>
      <sz val="9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Calisto MT"/>
      <family val="1"/>
      <scheme val="minor"/>
    </font>
    <font>
      <b/>
      <sz val="12"/>
      <color rgb="FFC00000"/>
      <name val="Arial"/>
      <family val="2"/>
    </font>
    <font>
      <b/>
      <sz val="12"/>
      <color rgb="FFC00000"/>
      <name val="Calisto MT"/>
      <family val="1"/>
      <scheme val="minor"/>
    </font>
    <font>
      <u/>
      <sz val="12"/>
      <color theme="1"/>
      <name val="Calisto MT"/>
      <family val="2"/>
      <charset val="134"/>
      <scheme val="minor"/>
    </font>
    <font>
      <sz val="12"/>
      <color rgb="FF00B0F0"/>
      <name val="Calisto MT"/>
      <family val="1"/>
      <scheme val="minor"/>
    </font>
    <font>
      <sz val="12"/>
      <color rgb="FF00B0F0"/>
      <name val="Calisto MT"/>
      <family val="2"/>
      <charset val="134"/>
      <scheme val="minor"/>
    </font>
    <font>
      <sz val="12"/>
      <color rgb="FF7030A0"/>
      <name val="Calisto MT"/>
      <family val="2"/>
      <charset val="134"/>
      <scheme val="minor"/>
    </font>
    <font>
      <sz val="12"/>
      <color theme="6" tint="-0.499984740745262"/>
      <name val="Calisto MT"/>
      <family val="2"/>
      <charset val="134"/>
      <scheme val="minor"/>
    </font>
    <font>
      <b/>
      <sz val="12"/>
      <color rgb="FF00B0F0"/>
      <name val="Calisto MT"/>
      <family val="2"/>
      <charset val="134"/>
      <scheme val="minor"/>
    </font>
    <font>
      <sz val="12"/>
      <name val="Calisto MT"/>
      <family val="1"/>
    </font>
    <font>
      <sz val="12"/>
      <color theme="1"/>
      <name val="Arial Black"/>
      <family val="2"/>
    </font>
    <font>
      <b/>
      <u/>
      <sz val="14"/>
      <color rgb="FFC00000"/>
      <name val="Calisto MT"/>
      <family val="1"/>
      <scheme val="minor"/>
    </font>
    <font>
      <sz val="12"/>
      <color rgb="FF000000"/>
      <name val="Arial Black"/>
      <family val="2"/>
    </font>
    <font>
      <sz val="11"/>
      <color theme="1"/>
      <name val="Calisto MT"/>
      <family val="2"/>
      <charset val="134"/>
      <scheme val="minor"/>
    </font>
    <font>
      <b/>
      <sz val="11"/>
      <color theme="1"/>
      <name val="Arial Black"/>
      <family val="2"/>
    </font>
    <font>
      <b/>
      <sz val="9"/>
      <color theme="1"/>
      <name val="Arial"/>
      <family val="2"/>
    </font>
    <font>
      <sz val="12"/>
      <color rgb="FF996600"/>
      <name val="Calisto MT"/>
      <family val="2"/>
      <charset val="134"/>
      <scheme val="minor"/>
    </font>
    <font>
      <b/>
      <sz val="12"/>
      <name val="Arial"/>
      <family val="2"/>
    </font>
    <font>
      <b/>
      <u val="singleAccounting"/>
      <sz val="12"/>
      <color theme="1"/>
      <name val="Calisto MT"/>
      <family val="1"/>
      <scheme val="minor"/>
    </font>
    <font>
      <u/>
      <sz val="12"/>
      <color theme="1"/>
      <name val="Calisto MT"/>
      <family val="1"/>
      <scheme val="minor"/>
    </font>
    <font>
      <b/>
      <u/>
      <sz val="12"/>
      <color rgb="FFC00000"/>
      <name val="Calisto MT"/>
      <family val="1"/>
      <scheme val="minor"/>
    </font>
    <font>
      <b/>
      <sz val="12"/>
      <color rgb="FF7030A0"/>
      <name val="Calisto MT"/>
      <family val="2"/>
      <charset val="134"/>
      <scheme val="minor"/>
    </font>
    <font>
      <b/>
      <sz val="12"/>
      <color rgb="FF7030A0"/>
      <name val="Calisto MT"/>
      <family val="1"/>
      <scheme val="minor"/>
    </font>
    <font>
      <b/>
      <sz val="12"/>
      <color indexed="56"/>
      <name val="Calisto MT"/>
      <family val="1"/>
      <scheme val="minor"/>
    </font>
    <font>
      <sz val="14"/>
      <color rgb="FFFF0000"/>
      <name val="Calisto MT"/>
      <family val="2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EAF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480A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</cellStyleXfs>
  <cellXfs count="535">
    <xf numFmtId="0" fontId="0" fillId="0" borderId="0" xfId="0"/>
    <xf numFmtId="164" fontId="5" fillId="0" borderId="0" xfId="81" applyFont="1" applyFill="1" applyBorder="1"/>
    <xf numFmtId="164" fontId="10" fillId="0" borderId="0" xfId="81" applyFont="1" applyFill="1" applyBorder="1" applyAlignment="1">
      <alignment horizontal="left" vertical="center"/>
    </xf>
    <xf numFmtId="164" fontId="5" fillId="0" borderId="0" xfId="81" applyFont="1" applyFill="1" applyBorder="1" applyAlignment="1">
      <alignment horizontal="center" vertical="center"/>
    </xf>
    <xf numFmtId="164" fontId="5" fillId="0" borderId="0" xfId="81" applyFont="1" applyFill="1" applyBorder="1" applyAlignment="1">
      <alignment vertical="center"/>
    </xf>
    <xf numFmtId="164" fontId="7" fillId="0" borderId="0" xfId="81" applyFont="1" applyFill="1" applyBorder="1" applyAlignment="1">
      <alignment horizontal="right"/>
    </xf>
    <xf numFmtId="164" fontId="7" fillId="0" borderId="0" xfId="81" applyFont="1" applyFill="1" applyBorder="1"/>
    <xf numFmtId="164" fontId="8" fillId="0" borderId="0" xfId="81" applyFont="1" applyFill="1" applyBorder="1" applyAlignment="1" applyProtection="1"/>
    <xf numFmtId="164" fontId="8" fillId="0" borderId="0" xfId="81" applyFont="1" applyFill="1" applyBorder="1" applyAlignment="1" applyProtection="1">
      <alignment horizontal="right"/>
    </xf>
    <xf numFmtId="0" fontId="5" fillId="0" borderId="0" xfId="81" applyNumberFormat="1" applyFont="1" applyFill="1" applyBorder="1" applyAlignment="1">
      <alignment horizontal="center"/>
    </xf>
    <xf numFmtId="164" fontId="5" fillId="2" borderId="0" xfId="81" applyFont="1" applyFill="1" applyBorder="1" applyAlignment="1">
      <alignment vertical="center"/>
    </xf>
    <xf numFmtId="164" fontId="5" fillId="2" borderId="0" xfId="81" applyFont="1" applyFill="1" applyBorder="1"/>
    <xf numFmtId="164" fontId="8" fillId="2" borderId="0" xfId="81" applyFont="1" applyFill="1" applyBorder="1" applyAlignment="1" applyProtection="1"/>
    <xf numFmtId="164" fontId="7" fillId="0" borderId="0" xfId="81" applyFont="1" applyFill="1" applyBorder="1" applyAlignment="1">
      <alignment horizontal="center"/>
    </xf>
    <xf numFmtId="164" fontId="5" fillId="0" borderId="0" xfId="81" applyFont="1" applyFill="1" applyBorder="1" applyAlignment="1">
      <alignment horizontal="center"/>
    </xf>
    <xf numFmtId="0" fontId="0" fillId="0" borderId="0" xfId="0" applyAlignment="1" applyProtection="1">
      <alignment vertical="top"/>
    </xf>
    <xf numFmtId="164" fontId="0" fillId="0" borderId="0" xfId="81" applyFont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164" fontId="0" fillId="0" borderId="0" xfId="81" applyFont="1" applyProtection="1">
      <protection locked="0"/>
    </xf>
    <xf numFmtId="0" fontId="0" fillId="0" borderId="0" xfId="0" applyAlignment="1" applyProtection="1">
      <alignment horizontal="center" textRotation="90"/>
      <protection locked="0"/>
    </xf>
    <xf numFmtId="164" fontId="5" fillId="0" borderId="0" xfId="8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81" applyFont="1" applyProtection="1"/>
    <xf numFmtId="164" fontId="9" fillId="3" borderId="0" xfId="81" applyFont="1" applyFill="1" applyBorder="1" applyAlignment="1" applyProtection="1">
      <protection locked="0"/>
    </xf>
    <xf numFmtId="164" fontId="5" fillId="3" borderId="0" xfId="81" applyFont="1" applyFill="1" applyBorder="1" applyProtection="1">
      <protection locked="0"/>
    </xf>
    <xf numFmtId="0" fontId="5" fillId="3" borderId="0" xfId="81" applyNumberFormat="1" applyFont="1" applyFill="1" applyBorder="1" applyAlignment="1" applyProtection="1">
      <alignment horizontal="center"/>
      <protection locked="0"/>
    </xf>
    <xf numFmtId="164" fontId="0" fillId="0" borderId="1" xfId="81" applyFont="1" applyFill="1" applyBorder="1" applyProtection="1"/>
    <xf numFmtId="8" fontId="0" fillId="0" borderId="1" xfId="81" applyNumberFormat="1" applyFont="1" applyBorder="1" applyProtection="1"/>
    <xf numFmtId="165" fontId="0" fillId="0" borderId="1" xfId="110" applyNumberFormat="1" applyFont="1" applyFill="1" applyBorder="1" applyProtection="1"/>
    <xf numFmtId="14" fontId="0" fillId="0" borderId="1" xfId="0" applyNumberFormat="1" applyFill="1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wrapText="1"/>
    </xf>
    <xf numFmtId="0" fontId="14" fillId="0" borderId="0" xfId="0" applyFont="1" applyProtection="1"/>
    <xf numFmtId="164" fontId="0" fillId="0" borderId="0" xfId="81" applyFont="1" applyAlignment="1" applyProtection="1">
      <alignment horizontal="center" textRotation="90"/>
    </xf>
    <xf numFmtId="0" fontId="0" fillId="0" borderId="0" xfId="0" applyAlignment="1" applyProtection="1">
      <alignment horizontal="left" textRotation="90"/>
    </xf>
    <xf numFmtId="0" fontId="0" fillId="0" borderId="0" xfId="0" applyAlignment="1" applyProtection="1">
      <alignment horizontal="center" textRotation="90" wrapText="1"/>
    </xf>
    <xf numFmtId="165" fontId="5" fillId="0" borderId="0" xfId="81" applyNumberFormat="1" applyFont="1" applyFill="1" applyBorder="1"/>
    <xf numFmtId="165" fontId="5" fillId="3" borderId="0" xfId="81" applyNumberFormat="1" applyFont="1" applyFill="1" applyBorder="1" applyProtection="1">
      <protection locked="0"/>
    </xf>
    <xf numFmtId="0" fontId="13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wrapText="1"/>
    </xf>
    <xf numFmtId="164" fontId="13" fillId="0" borderId="1" xfId="81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13" fillId="0" borderId="0" xfId="81" applyFont="1" applyAlignment="1" applyProtection="1">
      <alignment horizontal="center" vertical="top" wrapText="1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8" fillId="0" borderId="0" xfId="0" applyFont="1"/>
    <xf numFmtId="0" fontId="29" fillId="0" borderId="0" xfId="0" applyFont="1"/>
    <xf numFmtId="165" fontId="20" fillId="0" borderId="1" xfId="81" applyNumberFormat="1" applyFont="1" applyFill="1" applyBorder="1" applyAlignment="1" applyProtection="1">
      <alignment vertical="top"/>
    </xf>
    <xf numFmtId="164" fontId="23" fillId="0" borderId="0" xfId="81" applyFont="1" applyFill="1" applyBorder="1" applyAlignment="1" applyProtection="1">
      <alignment horizontal="left"/>
    </xf>
    <xf numFmtId="164" fontId="23" fillId="0" borderId="0" xfId="81" applyFont="1" applyFill="1" applyBorder="1" applyAlignment="1" applyProtection="1">
      <alignment horizontal="right"/>
    </xf>
    <xf numFmtId="164" fontId="23" fillId="0" borderId="0" xfId="81" applyFont="1" applyFill="1" applyBorder="1" applyProtection="1"/>
    <xf numFmtId="164" fontId="22" fillId="0" borderId="0" xfId="81" applyFont="1" applyFill="1" applyBorder="1" applyAlignment="1" applyProtection="1">
      <alignment horizontal="right"/>
    </xf>
    <xf numFmtId="165" fontId="5" fillId="0" borderId="0" xfId="81" applyNumberFormat="1" applyFont="1" applyFill="1" applyBorder="1" applyProtection="1"/>
    <xf numFmtId="164" fontId="7" fillId="0" borderId="0" xfId="81" applyFont="1" applyFill="1" applyBorder="1" applyAlignment="1" applyProtection="1">
      <alignment horizontal="right"/>
    </xf>
    <xf numFmtId="164" fontId="7" fillId="0" borderId="0" xfId="81" applyFont="1" applyFill="1" applyBorder="1" applyProtection="1"/>
    <xf numFmtId="164" fontId="11" fillId="0" borderId="0" xfId="81" applyFont="1" applyFill="1" applyBorder="1" applyProtection="1"/>
    <xf numFmtId="0" fontId="0" fillId="0" borderId="0" xfId="0"/>
    <xf numFmtId="0" fontId="20" fillId="0" borderId="3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vertical="top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0" fillId="0" borderId="0" xfId="81" applyFont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164" fontId="4" fillId="0" borderId="0" xfId="81" applyFont="1" applyFill="1" applyAlignment="1" applyProtection="1">
      <alignment vertical="top"/>
    </xf>
    <xf numFmtId="164" fontId="4" fillId="0" borderId="0" xfId="81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164" fontId="4" fillId="0" borderId="0" xfId="81" applyFont="1" applyFill="1" applyBorder="1" applyAlignment="1" applyProtection="1">
      <alignment vertical="top"/>
    </xf>
    <xf numFmtId="0" fontId="0" fillId="0" borderId="0" xfId="0" applyProtection="1">
      <protection locked="0"/>
    </xf>
    <xf numFmtId="0" fontId="0" fillId="0" borderId="0" xfId="0" applyProtection="1"/>
    <xf numFmtId="164" fontId="5" fillId="0" borderId="0" xfId="81" applyFont="1" applyFill="1" applyBorder="1" applyProtection="1"/>
    <xf numFmtId="165" fontId="0" fillId="0" borderId="0" xfId="110" applyNumberFormat="1" applyFont="1" applyFill="1" applyBorder="1" applyProtection="1"/>
    <xf numFmtId="0" fontId="20" fillId="0" borderId="0" xfId="0" applyFont="1" applyAlignment="1" applyProtection="1">
      <alignment vertical="top"/>
    </xf>
    <xf numFmtId="0" fontId="20" fillId="0" borderId="3" xfId="0" applyFont="1" applyBorder="1" applyAlignment="1" applyProtection="1">
      <alignment horizontal="center" vertical="top" wrapText="1"/>
    </xf>
    <xf numFmtId="164" fontId="20" fillId="0" borderId="3" xfId="81" applyFont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vertical="top"/>
    </xf>
    <xf numFmtId="164" fontId="20" fillId="0" borderId="3" xfId="81" applyFont="1" applyBorder="1" applyAlignment="1" applyProtection="1">
      <alignment horizontal="right" vertical="top" wrapText="1"/>
    </xf>
    <xf numFmtId="165" fontId="20" fillId="0" borderId="2" xfId="81" applyNumberFormat="1" applyFont="1" applyBorder="1" applyAlignment="1" applyProtection="1">
      <alignment vertical="top"/>
    </xf>
    <xf numFmtId="0" fontId="20" fillId="0" borderId="3" xfId="0" applyFont="1" applyBorder="1" applyAlignment="1" applyProtection="1">
      <alignment vertical="top" wrapText="1"/>
    </xf>
    <xf numFmtId="0" fontId="20" fillId="3" borderId="1" xfId="0" applyFont="1" applyFill="1" applyBorder="1" applyAlignment="1" applyProtection="1">
      <alignment vertical="top"/>
      <protection locked="0"/>
    </xf>
    <xf numFmtId="0" fontId="20" fillId="3" borderId="1" xfId="0" applyFont="1" applyFill="1" applyBorder="1" applyAlignment="1" applyProtection="1">
      <alignment horizontal="center" vertical="top"/>
      <protection locked="0"/>
    </xf>
    <xf numFmtId="165" fontId="20" fillId="3" borderId="1" xfId="81" applyNumberFormat="1" applyFont="1" applyFill="1" applyBorder="1" applyAlignment="1" applyProtection="1">
      <alignment vertical="top"/>
      <protection locked="0"/>
    </xf>
    <xf numFmtId="164" fontId="20" fillId="0" borderId="0" xfId="81" applyFont="1" applyAlignment="1" applyProtection="1">
      <alignment vertical="top"/>
    </xf>
    <xf numFmtId="164" fontId="20" fillId="0" borderId="0" xfId="81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165" fontId="20" fillId="0" borderId="0" xfId="81" applyNumberFormat="1" applyFont="1" applyBorder="1" applyAlignment="1" applyProtection="1">
      <alignment vertical="top"/>
    </xf>
    <xf numFmtId="165" fontId="20" fillId="0" borderId="6" xfId="81" applyNumberFormat="1" applyFont="1" applyBorder="1" applyAlignment="1" applyProtection="1">
      <alignment vertical="top"/>
    </xf>
    <xf numFmtId="0" fontId="24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top"/>
    </xf>
    <xf numFmtId="166" fontId="20" fillId="3" borderId="1" xfId="0" applyNumberFormat="1" applyFont="1" applyFill="1" applyBorder="1" applyAlignment="1" applyProtection="1">
      <alignment horizontal="center" vertical="top"/>
      <protection locked="0"/>
    </xf>
    <xf numFmtId="44" fontId="20" fillId="3" borderId="1" xfId="110" applyFont="1" applyFill="1" applyBorder="1" applyAlignment="1" applyProtection="1">
      <alignment horizontal="center" vertical="top"/>
      <protection locked="0"/>
    </xf>
    <xf numFmtId="0" fontId="20" fillId="0" borderId="1" xfId="0" applyFont="1" applyFill="1" applyBorder="1" applyAlignment="1" applyProtection="1">
      <alignment vertical="top"/>
    </xf>
    <xf numFmtId="0" fontId="20" fillId="0" borderId="1" xfId="0" applyFont="1" applyFill="1" applyBorder="1" applyAlignment="1" applyProtection="1">
      <alignment horizontal="center" vertical="top"/>
    </xf>
    <xf numFmtId="165" fontId="20" fillId="0" borderId="3" xfId="81" applyNumberFormat="1" applyFont="1" applyFill="1" applyBorder="1" applyAlignment="1" applyProtection="1">
      <alignment vertical="top" wrapText="1"/>
    </xf>
    <xf numFmtId="0" fontId="20" fillId="0" borderId="3" xfId="0" applyFont="1" applyFill="1" applyBorder="1" applyAlignment="1" applyProtection="1">
      <alignment horizontal="center" vertical="top" wrapText="1"/>
    </xf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0" borderId="0" xfId="0"/>
    <xf numFmtId="0" fontId="29" fillId="0" borderId="0" xfId="0" applyFont="1"/>
    <xf numFmtId="0" fontId="28" fillId="0" borderId="0" xfId="0" applyFont="1"/>
    <xf numFmtId="0" fontId="29" fillId="0" borderId="0" xfId="0" applyFont="1"/>
    <xf numFmtId="0" fontId="0" fillId="0" borderId="0" xfId="0"/>
    <xf numFmtId="0" fontId="28" fillId="0" borderId="0" xfId="0" applyFont="1"/>
    <xf numFmtId="0" fontId="29" fillId="0" borderId="0" xfId="0" applyFont="1"/>
    <xf numFmtId="0" fontId="27" fillId="0" borderId="0" xfId="0" applyFont="1" applyAlignment="1">
      <alignment horizontal="center"/>
    </xf>
    <xf numFmtId="0" fontId="33" fillId="0" borderId="0" xfId="0" applyFont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0" fontId="12" fillId="0" borderId="0" xfId="0" applyFont="1" applyProtection="1"/>
    <xf numFmtId="165" fontId="20" fillId="0" borderId="1" xfId="81" applyNumberFormat="1" applyFont="1" applyFill="1" applyBorder="1" applyAlignment="1" applyProtection="1">
      <alignment vertical="top" wrapText="1"/>
    </xf>
    <xf numFmtId="164" fontId="5" fillId="3" borderId="0" xfId="8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</xf>
    <xf numFmtId="164" fontId="10" fillId="0" borderId="0" xfId="81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vertical="top"/>
    </xf>
    <xf numFmtId="0" fontId="20" fillId="5" borderId="0" xfId="0" applyFont="1" applyFill="1" applyAlignment="1" applyProtection="1">
      <alignment vertical="top"/>
    </xf>
    <xf numFmtId="0" fontId="20" fillId="6" borderId="0" xfId="0" applyFont="1" applyFill="1" applyAlignment="1" applyProtection="1">
      <alignment vertical="top"/>
    </xf>
    <xf numFmtId="164" fontId="5" fillId="0" borderId="0" xfId="81" applyFont="1" applyFill="1" applyBorder="1" applyAlignment="1" applyProtection="1">
      <alignment horizontal="center" vertical="center"/>
    </xf>
    <xf numFmtId="164" fontId="5" fillId="0" borderId="0" xfId="81" applyFont="1" applyFill="1" applyBorder="1" applyAlignment="1" applyProtection="1">
      <alignment vertical="center"/>
    </xf>
    <xf numFmtId="164" fontId="5" fillId="2" borderId="0" xfId="81" applyFont="1" applyFill="1" applyBorder="1" applyAlignment="1" applyProtection="1">
      <alignment vertical="center"/>
    </xf>
    <xf numFmtId="0" fontId="38" fillId="0" borderId="0" xfId="0" applyFont="1" applyAlignment="1">
      <alignment horizontal="right" vertical="top"/>
    </xf>
    <xf numFmtId="167" fontId="39" fillId="0" borderId="0" xfId="0" applyNumberFormat="1" applyFont="1" applyAlignment="1">
      <alignment vertical="top"/>
    </xf>
    <xf numFmtId="167" fontId="0" fillId="0" borderId="0" xfId="0" applyNumberFormat="1"/>
    <xf numFmtId="164" fontId="0" fillId="0" borderId="0" xfId="0" applyNumberFormat="1" applyAlignment="1" applyProtection="1">
      <alignment vertical="top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 wrapText="1"/>
    </xf>
    <xf numFmtId="0" fontId="0" fillId="0" borderId="46" xfId="0" applyBorder="1" applyAlignment="1" applyProtection="1">
      <alignment vertical="top"/>
    </xf>
    <xf numFmtId="168" fontId="0" fillId="0" borderId="0" xfId="0" applyNumberFormat="1" applyAlignment="1" applyProtection="1">
      <alignment vertical="top"/>
    </xf>
    <xf numFmtId="0" fontId="37" fillId="7" borderId="0" xfId="0" applyFont="1" applyFill="1" applyAlignment="1" applyProtection="1">
      <alignment wrapText="1"/>
    </xf>
    <xf numFmtId="0" fontId="0" fillId="7" borderId="0" xfId="0" applyFill="1" applyAlignment="1" applyProtection="1">
      <alignment wrapText="1"/>
    </xf>
    <xf numFmtId="0" fontId="0" fillId="7" borderId="1" xfId="0" applyFill="1" applyBorder="1" applyProtection="1"/>
    <xf numFmtId="8" fontId="0" fillId="7" borderId="1" xfId="81" applyNumberFormat="1" applyFont="1" applyFill="1" applyBorder="1" applyProtection="1"/>
    <xf numFmtId="164" fontId="5" fillId="7" borderId="0" xfId="81" applyFont="1" applyFill="1" applyBorder="1" applyAlignment="1">
      <alignment vertical="center"/>
    </xf>
    <xf numFmtId="164" fontId="5" fillId="7" borderId="0" xfId="81" applyFont="1" applyFill="1" applyBorder="1"/>
    <xf numFmtId="164" fontId="5" fillId="7" borderId="0" xfId="81" applyFont="1" applyFill="1" applyBorder="1" applyAlignment="1" applyProtection="1">
      <alignment vertical="center"/>
    </xf>
    <xf numFmtId="164" fontId="5" fillId="7" borderId="0" xfId="81" applyFont="1" applyFill="1" applyBorder="1" applyProtection="1"/>
    <xf numFmtId="167" fontId="10" fillId="0" borderId="0" xfId="81" applyNumberFormat="1" applyFont="1" applyFill="1" applyBorder="1" applyAlignment="1" applyProtection="1">
      <alignment horizontal="center" vertical="center"/>
      <protection locked="0"/>
    </xf>
    <xf numFmtId="165" fontId="20" fillId="0" borderId="1" xfId="81" applyNumberFormat="1" applyFont="1" applyBorder="1" applyAlignment="1" applyProtection="1">
      <alignment vertical="top"/>
    </xf>
    <xf numFmtId="164" fontId="10" fillId="0" borderId="0" xfId="81" applyFont="1" applyFill="1" applyBorder="1" applyAlignment="1" applyProtection="1">
      <alignment vertical="center"/>
    </xf>
    <xf numFmtId="165" fontId="20" fillId="0" borderId="1" xfId="81" applyNumberFormat="1" applyFont="1" applyFill="1" applyBorder="1" applyAlignment="1" applyProtection="1">
      <alignment vertical="top"/>
    </xf>
    <xf numFmtId="0" fontId="20" fillId="0" borderId="1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14" fontId="13" fillId="0" borderId="0" xfId="0" applyNumberFormat="1" applyFont="1" applyAlignment="1" applyProtection="1">
      <alignment vertical="top"/>
    </xf>
    <xf numFmtId="14" fontId="13" fillId="0" borderId="0" xfId="0" applyNumberFormat="1" applyFont="1" applyFill="1" applyAlignment="1" applyProtection="1">
      <alignment vertical="top"/>
    </xf>
    <xf numFmtId="0" fontId="0" fillId="0" borderId="0" xfId="0" applyAlignment="1" applyProtection="1">
      <alignment horizontal="right" vertical="top"/>
    </xf>
    <xf numFmtId="14" fontId="16" fillId="0" borderId="0" xfId="0" applyNumberFormat="1" applyFont="1" applyFill="1" applyAlignment="1" applyProtection="1">
      <alignment vertical="top"/>
    </xf>
    <xf numFmtId="0" fontId="16" fillId="0" borderId="0" xfId="0" applyFont="1" applyAlignment="1" applyProtection="1">
      <alignment horizontal="left" vertical="top"/>
    </xf>
    <xf numFmtId="0" fontId="40" fillId="0" borderId="0" xfId="0" applyFont="1" applyAlignment="1" applyProtection="1">
      <alignment vertical="top"/>
    </xf>
    <xf numFmtId="0" fontId="42" fillId="0" borderId="0" xfId="0" applyFont="1" applyAlignment="1" applyProtection="1">
      <alignment vertical="top"/>
    </xf>
    <xf numFmtId="0" fontId="45" fillId="0" borderId="0" xfId="0" applyFont="1" applyAlignment="1" applyProtection="1">
      <alignment vertical="top"/>
    </xf>
    <xf numFmtId="0" fontId="43" fillId="0" borderId="0" xfId="0" applyFont="1" applyAlignment="1" applyProtection="1">
      <alignment vertical="top"/>
    </xf>
    <xf numFmtId="0" fontId="37" fillId="0" borderId="0" xfId="0" applyFont="1" applyAlignment="1" applyProtection="1">
      <alignment vertical="top"/>
    </xf>
    <xf numFmtId="0" fontId="19" fillId="0" borderId="0" xfId="0" quotePrefix="1" applyFont="1" applyAlignment="1" applyProtection="1">
      <alignment vertical="top"/>
    </xf>
    <xf numFmtId="14" fontId="0" fillId="0" borderId="0" xfId="0" quotePrefix="1" applyNumberFormat="1" applyAlignment="1" applyProtection="1">
      <alignment vertical="top"/>
    </xf>
    <xf numFmtId="0" fontId="44" fillId="0" borderId="0" xfId="0" applyFont="1" applyAlignment="1" applyProtection="1">
      <alignment vertical="top"/>
    </xf>
    <xf numFmtId="0" fontId="32" fillId="0" borderId="0" xfId="0" applyFont="1" applyProtection="1"/>
    <xf numFmtId="44" fontId="31" fillId="0" borderId="26" xfId="110" applyFont="1" applyBorder="1" applyProtection="1"/>
    <xf numFmtId="0" fontId="31" fillId="0" borderId="0" xfId="0" applyFont="1" applyProtection="1"/>
    <xf numFmtId="165" fontId="31" fillId="0" borderId="27" xfId="110" applyNumberFormat="1" applyFont="1" applyBorder="1" applyProtection="1"/>
    <xf numFmtId="44" fontId="31" fillId="0" borderId="23" xfId="110" applyFont="1" applyBorder="1" applyProtection="1"/>
    <xf numFmtId="0" fontId="32" fillId="0" borderId="0" xfId="0" applyFont="1" applyAlignment="1" applyProtection="1">
      <alignment horizontal="right" vertical="center"/>
    </xf>
    <xf numFmtId="44" fontId="0" fillId="0" borderId="36" xfId="110" applyFont="1" applyBorder="1" applyAlignment="1" applyProtection="1">
      <alignment vertical="center"/>
    </xf>
    <xf numFmtId="44" fontId="0" fillId="0" borderId="37" xfId="110" applyFont="1" applyBorder="1" applyAlignment="1" applyProtection="1">
      <alignment vertical="center"/>
    </xf>
    <xf numFmtId="44" fontId="0" fillId="0" borderId="38" xfId="110" applyFont="1" applyBorder="1" applyAlignment="1" applyProtection="1">
      <alignment vertical="center"/>
    </xf>
    <xf numFmtId="165" fontId="0" fillId="0" borderId="38" xfId="110" applyNumberFormat="1" applyFont="1" applyBorder="1" applyAlignment="1" applyProtection="1">
      <alignment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20" xfId="0" applyBorder="1" applyProtection="1"/>
    <xf numFmtId="0" fontId="32" fillId="7" borderId="0" xfId="0" applyFont="1" applyFill="1" applyAlignment="1" applyProtection="1">
      <alignment horizontal="left"/>
    </xf>
    <xf numFmtId="0" fontId="0" fillId="7" borderId="0" xfId="0" applyFill="1" applyProtection="1"/>
    <xf numFmtId="0" fontId="0" fillId="7" borderId="0" xfId="0" applyFill="1" applyAlignment="1" applyProtection="1"/>
    <xf numFmtId="0" fontId="13" fillId="7" borderId="0" xfId="0" applyFont="1" applyFill="1" applyAlignment="1" applyProtection="1"/>
    <xf numFmtId="0" fontId="32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vertical="top"/>
    </xf>
    <xf numFmtId="165" fontId="20" fillId="3" borderId="1" xfId="81" applyNumberFormat="1" applyFont="1" applyFill="1" applyBorder="1" applyAlignment="1" applyProtection="1">
      <alignment vertical="top"/>
      <protection locked="0"/>
    </xf>
    <xf numFmtId="49" fontId="16" fillId="0" borderId="0" xfId="0" applyNumberFormat="1" applyFont="1" applyAlignment="1" applyProtection="1">
      <alignment horizontal="left" vertical="top"/>
    </xf>
    <xf numFmtId="165" fontId="20" fillId="0" borderId="2" xfId="81" applyNumberFormat="1" applyFont="1" applyBorder="1" applyAlignment="1" applyProtection="1">
      <alignment vertical="top"/>
    </xf>
    <xf numFmtId="0" fontId="0" fillId="0" borderId="0" xfId="0" quotePrefix="1" applyAlignment="1" applyProtection="1">
      <alignment vertical="top"/>
    </xf>
    <xf numFmtId="0" fontId="0" fillId="0" borderId="0" xfId="0" applyProtection="1"/>
    <xf numFmtId="0" fontId="0" fillId="0" borderId="0" xfId="0" applyAlignment="1" applyProtection="1">
      <alignment horizontal="center" textRotation="90"/>
    </xf>
    <xf numFmtId="165" fontId="20" fillId="0" borderId="2" xfId="81" applyNumberFormat="1" applyFont="1" applyBorder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164" fontId="5" fillId="0" borderId="0" xfId="81" applyFont="1" applyFill="1" applyBorder="1" applyProtection="1"/>
    <xf numFmtId="167" fontId="10" fillId="3" borderId="0" xfId="81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top" wrapText="1"/>
    </xf>
    <xf numFmtId="0" fontId="46" fillId="0" borderId="0" xfId="0" applyFont="1"/>
    <xf numFmtId="0" fontId="16" fillId="0" borderId="0" xfId="0" applyFont="1" applyFill="1" applyAlignment="1" applyProtection="1">
      <alignment vertical="top"/>
    </xf>
    <xf numFmtId="0" fontId="0" fillId="0" borderId="1" xfId="0" applyFill="1" applyBorder="1" applyAlignment="1" applyProtection="1">
      <alignment vertical="top"/>
    </xf>
    <xf numFmtId="164" fontId="50" fillId="7" borderId="0" xfId="81" applyFont="1" applyFill="1" applyAlignment="1" applyProtection="1">
      <alignment vertical="center"/>
    </xf>
    <xf numFmtId="0" fontId="0" fillId="0" borderId="0" xfId="0" applyAlignment="1">
      <alignment horizontal="right" vertical="center"/>
    </xf>
    <xf numFmtId="167" fontId="31" fillId="3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Alignment="1">
      <alignment horizontal="right" vertical="center"/>
    </xf>
    <xf numFmtId="0" fontId="50" fillId="7" borderId="0" xfId="0" applyFont="1" applyFill="1" applyAlignment="1" applyProtection="1">
      <alignment horizontal="right" vertical="center"/>
    </xf>
    <xf numFmtId="0" fontId="32" fillId="3" borderId="0" xfId="0" applyFont="1" applyFill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0" fontId="14" fillId="0" borderId="0" xfId="0" applyFont="1" applyAlignment="1" applyProtection="1">
      <alignment vertical="top"/>
    </xf>
    <xf numFmtId="0" fontId="32" fillId="3" borderId="1" xfId="0" applyFont="1" applyFill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4" fillId="0" borderId="0" xfId="0" applyFont="1" applyAlignment="1" applyProtection="1">
      <alignment vertical="top"/>
    </xf>
    <xf numFmtId="44" fontId="20" fillId="3" borderId="1" xfId="110" applyFont="1" applyFill="1" applyBorder="1" applyAlignment="1" applyProtection="1">
      <alignment horizontal="center" vertical="top"/>
      <protection locked="0"/>
    </xf>
    <xf numFmtId="0" fontId="0" fillId="0" borderId="0" xfId="0"/>
    <xf numFmtId="0" fontId="0" fillId="0" borderId="0" xfId="0" applyAlignment="1" applyProtection="1">
      <alignment vertical="top" wrapText="1"/>
    </xf>
    <xf numFmtId="0" fontId="47" fillId="0" borderId="9" xfId="0" applyFont="1" applyBorder="1" applyAlignment="1" applyProtection="1">
      <alignment horizontal="left" vertical="top"/>
    </xf>
    <xf numFmtId="0" fontId="49" fillId="0" borderId="0" xfId="0" applyFont="1"/>
    <xf numFmtId="0" fontId="48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>
      <alignment vertical="top" wrapText="1"/>
    </xf>
    <xf numFmtId="0" fontId="16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0" fillId="0" borderId="0" xfId="0" applyNumberFormat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13" fillId="0" borderId="0" xfId="0" applyFont="1" applyAlignment="1">
      <alignment vertical="top"/>
    </xf>
    <xf numFmtId="0" fontId="20" fillId="0" borderId="3" xfId="0" applyFont="1" applyFill="1" applyBorder="1" applyAlignment="1" applyProtection="1">
      <alignment vertical="top"/>
    </xf>
    <xf numFmtId="165" fontId="20" fillId="0" borderId="56" xfId="81" applyNumberFormat="1" applyFont="1" applyBorder="1" applyAlignment="1" applyProtection="1">
      <alignment vertical="top"/>
    </xf>
    <xf numFmtId="0" fontId="20" fillId="3" borderId="2" xfId="0" applyFont="1" applyFill="1" applyBorder="1" applyAlignment="1" applyProtection="1">
      <alignment horizontal="center" vertical="top"/>
      <protection locked="0"/>
    </xf>
    <xf numFmtId="165" fontId="20" fillId="0" borderId="15" xfId="81" applyNumberFormat="1" applyFont="1" applyFill="1" applyBorder="1" applyAlignment="1" applyProtection="1">
      <alignment vertical="top"/>
    </xf>
    <xf numFmtId="7" fontId="20" fillId="0" borderId="3" xfId="0" applyNumberFormat="1" applyFont="1" applyFill="1" applyBorder="1" applyAlignment="1" applyProtection="1">
      <alignment vertical="top"/>
    </xf>
    <xf numFmtId="0" fontId="20" fillId="3" borderId="1" xfId="0" applyFont="1" applyFill="1" applyBorder="1" applyAlignment="1" applyProtection="1">
      <alignment vertical="top"/>
      <protection locked="0"/>
    </xf>
    <xf numFmtId="0" fontId="20" fillId="3" borderId="1" xfId="0" applyFont="1" applyFill="1" applyBorder="1" applyAlignment="1" applyProtection="1">
      <alignment horizontal="center" vertical="top"/>
      <protection locked="0"/>
    </xf>
    <xf numFmtId="165" fontId="20" fillId="3" borderId="1" xfId="81" applyNumberFormat="1" applyFont="1" applyFill="1" applyBorder="1" applyAlignment="1" applyProtection="1">
      <alignment vertical="top"/>
      <protection locked="0"/>
    </xf>
    <xf numFmtId="167" fontId="10" fillId="3" borderId="0" xfId="81" applyNumberFormat="1" applyFont="1" applyFill="1" applyBorder="1" applyAlignment="1" applyProtection="1">
      <alignment horizontal="center" vertical="center"/>
      <protection locked="0"/>
    </xf>
    <xf numFmtId="164" fontId="9" fillId="3" borderId="0" xfId="81" applyFont="1" applyFill="1" applyBorder="1" applyAlignment="1" applyProtection="1">
      <protection locked="0"/>
    </xf>
    <xf numFmtId="49" fontId="0" fillId="0" borderId="0" xfId="0" applyNumberFormat="1"/>
    <xf numFmtId="49" fontId="20" fillId="0" borderId="0" xfId="0" applyNumberFormat="1" applyFont="1" applyAlignment="1" applyProtection="1">
      <alignment vertical="top" wrapText="1"/>
    </xf>
    <xf numFmtId="49" fontId="20" fillId="0" borderId="1" xfId="0" applyNumberFormat="1" applyFont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20" fillId="0" borderId="3" xfId="81" applyNumberFormat="1" applyFont="1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vertical="top" wrapText="1"/>
    </xf>
    <xf numFmtId="49" fontId="0" fillId="0" borderId="0" xfId="0" applyNumberFormat="1" applyAlignment="1" applyProtection="1">
      <alignment vertical="top" wrapText="1"/>
    </xf>
    <xf numFmtId="49" fontId="47" fillId="0" borderId="9" xfId="0" applyNumberFormat="1" applyFont="1" applyBorder="1" applyAlignment="1" applyProtection="1">
      <alignment horizontal="left" vertical="top"/>
    </xf>
    <xf numFmtId="49" fontId="11" fillId="0" borderId="0" xfId="81" applyNumberFormat="1" applyFont="1" applyFill="1" applyBorder="1"/>
    <xf numFmtId="49" fontId="5" fillId="0" borderId="0" xfId="81" applyNumberFormat="1" applyFont="1" applyFill="1" applyBorder="1"/>
    <xf numFmtId="49" fontId="7" fillId="0" borderId="0" xfId="81" applyNumberFormat="1" applyFont="1" applyFill="1" applyBorder="1" applyAlignment="1">
      <alignment horizontal="right"/>
    </xf>
    <xf numFmtId="49" fontId="5" fillId="2" borderId="0" xfId="81" applyNumberFormat="1" applyFont="1" applyFill="1" applyBorder="1"/>
    <xf numFmtId="49" fontId="6" fillId="0" borderId="0" xfId="81" applyNumberFormat="1" applyFont="1" applyFill="1" applyBorder="1"/>
    <xf numFmtId="49" fontId="11" fillId="0" borderId="0" xfId="81" applyNumberFormat="1" applyFont="1" applyFill="1" applyBorder="1" applyProtection="1"/>
    <xf numFmtId="49" fontId="5" fillId="0" borderId="0" xfId="81" applyNumberFormat="1" applyFont="1" applyFill="1" applyBorder="1" applyProtection="1"/>
    <xf numFmtId="49" fontId="7" fillId="0" borderId="0" xfId="81" applyNumberFormat="1" applyFont="1" applyFill="1" applyBorder="1" applyAlignment="1" applyProtection="1">
      <alignment horizontal="right"/>
    </xf>
    <xf numFmtId="49" fontId="5" fillId="2" borderId="0" xfId="81" applyNumberFormat="1" applyFont="1" applyFill="1" applyBorder="1" applyProtection="1"/>
    <xf numFmtId="49" fontId="6" fillId="0" borderId="0" xfId="81" applyNumberFormat="1" applyFont="1" applyFill="1" applyBorder="1" applyProtection="1"/>
    <xf numFmtId="0" fontId="32" fillId="0" borderId="0" xfId="0" applyFont="1" applyFill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44" fontId="31" fillId="3" borderId="3" xfId="110" applyFont="1" applyFill="1" applyBorder="1" applyProtection="1">
      <protection locked="0"/>
    </xf>
    <xf numFmtId="0" fontId="31" fillId="3" borderId="15" xfId="0" applyFont="1" applyFill="1" applyBorder="1" applyProtection="1">
      <protection locked="0"/>
    </xf>
    <xf numFmtId="44" fontId="31" fillId="3" borderId="1" xfId="110" applyFont="1" applyFill="1" applyBorder="1" applyProtection="1">
      <protection locked="0"/>
    </xf>
    <xf numFmtId="44" fontId="31" fillId="3" borderId="19" xfId="110" applyFont="1" applyFill="1" applyBorder="1" applyProtection="1">
      <protection locked="0"/>
    </xf>
    <xf numFmtId="0" fontId="31" fillId="3" borderId="17" xfId="0" applyFont="1" applyFill="1" applyBorder="1" applyProtection="1">
      <protection locked="0"/>
    </xf>
    <xf numFmtId="44" fontId="31" fillId="3" borderId="16" xfId="110" applyFont="1" applyFill="1" applyBorder="1" applyProtection="1">
      <protection locked="0"/>
    </xf>
    <xf numFmtId="44" fontId="31" fillId="3" borderId="12" xfId="110" applyFont="1" applyFill="1" applyBorder="1" applyProtection="1">
      <protection locked="0"/>
    </xf>
    <xf numFmtId="44" fontId="32" fillId="3" borderId="42" xfId="0" applyNumberFormat="1" applyFont="1" applyFill="1" applyBorder="1" applyProtection="1">
      <protection locked="0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49" fontId="0" fillId="0" borderId="0" xfId="0" applyNumberFormat="1" applyFill="1" applyBorder="1"/>
    <xf numFmtId="0" fontId="0" fillId="0" borderId="0" xfId="0" applyFill="1" applyBorder="1"/>
    <xf numFmtId="44" fontId="0" fillId="0" borderId="0" xfId="110" applyFont="1" applyFill="1" applyBorder="1"/>
    <xf numFmtId="0" fontId="0" fillId="0" borderId="0" xfId="0"/>
    <xf numFmtId="0" fontId="13" fillId="0" borderId="0" xfId="0" applyFont="1" applyProtection="1"/>
    <xf numFmtId="0" fontId="0" fillId="0" borderId="0" xfId="0" applyBorder="1"/>
    <xf numFmtId="169" fontId="0" fillId="0" borderId="0" xfId="0" applyNumberFormat="1" applyBorder="1"/>
    <xf numFmtId="44" fontId="0" fillId="0" borderId="0" xfId="110" applyFont="1" applyBorder="1"/>
    <xf numFmtId="49" fontId="0" fillId="0" borderId="0" xfId="0" applyNumberFormat="1"/>
    <xf numFmtId="0" fontId="16" fillId="0" borderId="0" xfId="0" applyFont="1" applyProtection="1"/>
    <xf numFmtId="0" fontId="16" fillId="0" borderId="0" xfId="0" applyFont="1" applyBorder="1" applyProtection="1"/>
    <xf numFmtId="44" fontId="13" fillId="0" borderId="0" xfId="11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Border="1" applyAlignment="1" applyProtection="1"/>
    <xf numFmtId="44" fontId="16" fillId="0" borderId="0" xfId="110" applyFont="1" applyAlignment="1" applyProtection="1">
      <alignment horizontal="center"/>
    </xf>
    <xf numFmtId="44" fontId="16" fillId="0" borderId="0" xfId="110" applyFont="1" applyBorder="1" applyAlignment="1" applyProtection="1">
      <alignment horizontal="center"/>
    </xf>
    <xf numFmtId="0" fontId="13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44" fontId="55" fillId="0" borderId="0" xfId="110" applyFont="1" applyProtection="1"/>
    <xf numFmtId="0" fontId="55" fillId="0" borderId="0" xfId="110" applyNumberFormat="1" applyFont="1" applyProtection="1"/>
    <xf numFmtId="0" fontId="0" fillId="0" borderId="0" xfId="0"/>
    <xf numFmtId="44" fontId="0" fillId="0" borderId="0" xfId="110" applyFont="1" applyBorder="1"/>
    <xf numFmtId="44" fontId="13" fillId="0" borderId="0" xfId="110" applyFont="1" applyBorder="1" applyProtection="1"/>
    <xf numFmtId="44" fontId="16" fillId="0" borderId="0" xfId="110" applyFont="1" applyBorder="1" applyAlignment="1" applyProtection="1">
      <alignment horizontal="center"/>
    </xf>
    <xf numFmtId="49" fontId="0" fillId="0" borderId="0" xfId="110" applyNumberFormat="1" applyFont="1" applyFill="1" applyBorder="1" applyAlignment="1" applyProtection="1">
      <alignment horizontal="center"/>
    </xf>
    <xf numFmtId="44" fontId="28" fillId="0" borderId="9" xfId="0" applyNumberFormat="1" applyFont="1" applyFill="1" applyBorder="1"/>
    <xf numFmtId="0" fontId="28" fillId="3" borderId="19" xfId="0" applyFont="1" applyFill="1" applyBorder="1" applyProtection="1">
      <protection locked="0"/>
    </xf>
    <xf numFmtId="0" fontId="28" fillId="3" borderId="18" xfId="0" applyFont="1" applyFill="1" applyBorder="1" applyProtection="1">
      <protection locked="0"/>
    </xf>
    <xf numFmtId="0" fontId="28" fillId="0" borderId="6" xfId="0" applyFont="1" applyFill="1" applyBorder="1" applyAlignment="1" applyProtection="1">
      <alignment horizontal="center"/>
    </xf>
    <xf numFmtId="44" fontId="28" fillId="3" borderId="19" xfId="110" applyFont="1" applyFill="1" applyBorder="1" applyProtection="1">
      <protection locked="0"/>
    </xf>
    <xf numFmtId="44" fontId="28" fillId="3" borderId="12" xfId="110" applyFont="1" applyFill="1" applyBorder="1" applyProtection="1">
      <protection locked="0"/>
    </xf>
    <xf numFmtId="0" fontId="13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 vertical="top"/>
    </xf>
    <xf numFmtId="2" fontId="0" fillId="0" borderId="0" xfId="0" applyNumberFormat="1" applyAlignment="1" applyProtection="1">
      <alignment vertical="top"/>
    </xf>
    <xf numFmtId="0" fontId="3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56" fillId="0" borderId="0" xfId="0" applyFont="1" applyAlignment="1" applyProtection="1">
      <alignment vertical="top"/>
    </xf>
    <xf numFmtId="0" fontId="57" fillId="0" borderId="0" xfId="0" applyFont="1" applyAlignment="1" applyProtection="1">
      <alignment vertical="top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20" fillId="3" borderId="1" xfId="0" applyFont="1" applyFill="1" applyBorder="1" applyAlignment="1" applyProtection="1">
      <alignment horizontal="center" vertical="top"/>
      <protection locked="0"/>
    </xf>
    <xf numFmtId="165" fontId="20" fillId="3" borderId="1" xfId="81" applyNumberFormat="1" applyFont="1" applyFill="1" applyBorder="1" applyAlignment="1" applyProtection="1">
      <alignment vertical="top"/>
      <protection locked="0"/>
    </xf>
    <xf numFmtId="0" fontId="20" fillId="3" borderId="1" xfId="0" applyFont="1" applyFill="1" applyBorder="1" applyAlignment="1" applyProtection="1">
      <alignment vertical="top"/>
      <protection locked="0"/>
    </xf>
    <xf numFmtId="165" fontId="5" fillId="3" borderId="0" xfId="81" applyNumberFormat="1" applyFont="1" applyFill="1" applyBorder="1" applyProtection="1">
      <protection locked="0"/>
    </xf>
    <xf numFmtId="44" fontId="5" fillId="3" borderId="0" xfId="110" applyFont="1" applyFill="1" applyBorder="1" applyProtection="1">
      <protection locked="0"/>
    </xf>
    <xf numFmtId="164" fontId="9" fillId="3" borderId="0" xfId="81" applyFont="1" applyFill="1" applyBorder="1" applyAlignment="1" applyProtection="1">
      <protection locked="0"/>
    </xf>
    <xf numFmtId="165" fontId="5" fillId="3" borderId="0" xfId="81" applyNumberFormat="1" applyFont="1" applyFill="1" applyBorder="1" applyProtection="1">
      <protection locked="0"/>
    </xf>
    <xf numFmtId="0" fontId="0" fillId="0" borderId="0" xfId="0"/>
    <xf numFmtId="164" fontId="9" fillId="3" borderId="0" xfId="81" applyFont="1" applyFill="1" applyBorder="1" applyAlignment="1" applyProtection="1">
      <protection locked="0"/>
    </xf>
    <xf numFmtId="164" fontId="5" fillId="3" borderId="0" xfId="81" applyFont="1" applyFill="1" applyBorder="1" applyProtection="1">
      <protection locked="0"/>
    </xf>
    <xf numFmtId="0" fontId="5" fillId="3" borderId="0" xfId="81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 wrapText="1"/>
    </xf>
    <xf numFmtId="167" fontId="58" fillId="0" borderId="0" xfId="0" applyNumberFormat="1" applyFont="1" applyAlignment="1">
      <alignment vertical="center"/>
    </xf>
    <xf numFmtId="167" fontId="59" fillId="0" borderId="0" xfId="0" applyNumberFormat="1" applyFont="1" applyAlignment="1">
      <alignment vertical="center"/>
    </xf>
    <xf numFmtId="0" fontId="42" fillId="0" borderId="56" xfId="0" applyFont="1" applyBorder="1" applyAlignment="1" applyProtection="1">
      <alignment horizontal="center" vertical="top"/>
    </xf>
    <xf numFmtId="1" fontId="31" fillId="3" borderId="0" xfId="0" applyNumberFormat="1" applyFont="1" applyFill="1" applyAlignment="1" applyProtection="1">
      <alignment horizontal="center" vertical="center"/>
      <protection locked="0"/>
    </xf>
    <xf numFmtId="1" fontId="20" fillId="0" borderId="1" xfId="0" applyNumberFormat="1" applyFont="1" applyFill="1" applyBorder="1" applyAlignment="1" applyProtection="1">
      <alignment horizontal="center" vertical="top"/>
    </xf>
    <xf numFmtId="0" fontId="20" fillId="8" borderId="1" xfId="0" applyFont="1" applyFill="1" applyBorder="1" applyAlignment="1" applyProtection="1">
      <alignment horizontal="center" vertical="top"/>
      <protection locked="0"/>
    </xf>
    <xf numFmtId="1" fontId="20" fillId="8" borderId="1" xfId="0" applyNumberFormat="1" applyFont="1" applyFill="1" applyBorder="1" applyAlignment="1" applyProtection="1">
      <alignment horizontal="center" vertical="top"/>
      <protection locked="0"/>
    </xf>
    <xf numFmtId="1" fontId="5" fillId="8" borderId="0" xfId="81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vertical="top" wrapText="1"/>
    </xf>
    <xf numFmtId="0" fontId="0" fillId="0" borderId="0" xfId="0" applyAlignment="1" applyProtection="1">
      <alignment vertical="top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right"/>
    </xf>
    <xf numFmtId="44" fontId="28" fillId="0" borderId="0" xfId="110" applyFont="1"/>
    <xf numFmtId="0" fontId="3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4" fillId="0" borderId="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165" fontId="33" fillId="0" borderId="29" xfId="0" applyNumberFormat="1" applyFont="1" applyBorder="1"/>
    <xf numFmtId="165" fontId="33" fillId="0" borderId="52" xfId="0" applyNumberFormat="1" applyFont="1" applyBorder="1"/>
    <xf numFmtId="165" fontId="28" fillId="0" borderId="0" xfId="0" applyNumberFormat="1" applyFont="1"/>
    <xf numFmtId="0" fontId="28" fillId="7" borderId="0" xfId="0" applyFont="1" applyFill="1"/>
    <xf numFmtId="0" fontId="29" fillId="7" borderId="0" xfId="0" applyFont="1" applyFill="1"/>
    <xf numFmtId="0" fontId="34" fillId="0" borderId="54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top"/>
    </xf>
    <xf numFmtId="44" fontId="28" fillId="0" borderId="57" xfId="110" applyFont="1" applyBorder="1"/>
    <xf numFmtId="44" fontId="28" fillId="0" borderId="58" xfId="110" applyFont="1" applyBorder="1"/>
    <xf numFmtId="44" fontId="28" fillId="0" borderId="59" xfId="110" applyFont="1" applyBorder="1"/>
    <xf numFmtId="44" fontId="33" fillId="3" borderId="14" xfId="110" applyFont="1" applyFill="1" applyBorder="1" applyProtection="1">
      <protection locked="0"/>
    </xf>
    <xf numFmtId="44" fontId="33" fillId="3" borderId="54" xfId="110" applyFont="1" applyFill="1" applyBorder="1" applyProtection="1">
      <protection locked="0"/>
    </xf>
    <xf numFmtId="44" fontId="33" fillId="3" borderId="30" xfId="110" applyFont="1" applyFill="1" applyBorder="1" applyProtection="1">
      <protection locked="0"/>
    </xf>
    <xf numFmtId="0" fontId="33" fillId="3" borderId="19" xfId="0" applyFont="1" applyFill="1" applyBorder="1" applyProtection="1">
      <protection locked="0"/>
    </xf>
    <xf numFmtId="44" fontId="33" fillId="3" borderId="1" xfId="110" applyFont="1" applyFill="1" applyBorder="1" applyProtection="1">
      <protection locked="0"/>
    </xf>
    <xf numFmtId="44" fontId="33" fillId="3" borderId="3" xfId="110" applyFont="1" applyFill="1" applyBorder="1" applyProtection="1">
      <protection locked="0"/>
    </xf>
    <xf numFmtId="0" fontId="33" fillId="3" borderId="31" xfId="0" applyFont="1" applyFill="1" applyBorder="1" applyProtection="1">
      <protection locked="0"/>
    </xf>
    <xf numFmtId="44" fontId="33" fillId="3" borderId="16" xfId="110" applyFont="1" applyFill="1" applyBorder="1" applyProtection="1">
      <protection locked="0"/>
    </xf>
    <xf numFmtId="44" fontId="33" fillId="3" borderId="55" xfId="110" applyFont="1" applyFill="1" applyBorder="1" applyProtection="1">
      <protection locked="0"/>
    </xf>
    <xf numFmtId="44" fontId="33" fillId="3" borderId="32" xfId="110" applyFont="1" applyFill="1" applyBorder="1" applyProtection="1">
      <protection locked="0"/>
    </xf>
    <xf numFmtId="0" fontId="33" fillId="3" borderId="27" xfId="0" applyFont="1" applyFill="1" applyBorder="1" applyProtection="1">
      <protection locked="0"/>
    </xf>
    <xf numFmtId="0" fontId="33" fillId="3" borderId="28" xfId="0" applyFont="1" applyFill="1" applyBorder="1" applyProtection="1">
      <protection locked="0"/>
    </xf>
    <xf numFmtId="0" fontId="33" fillId="3" borderId="35" xfId="0" applyFont="1" applyFill="1" applyBorder="1" applyProtection="1">
      <protection locked="0"/>
    </xf>
    <xf numFmtId="0" fontId="33" fillId="0" borderId="14" xfId="0" applyFont="1" applyFill="1" applyBorder="1" applyAlignment="1" applyProtection="1">
      <alignment horizontal="center"/>
    </xf>
    <xf numFmtId="0" fontId="34" fillId="0" borderId="21" xfId="0" applyFont="1" applyBorder="1" applyAlignment="1">
      <alignment horizontal="center"/>
    </xf>
    <xf numFmtId="44" fontId="33" fillId="3" borderId="6" xfId="110" applyFont="1" applyFill="1" applyBorder="1" applyProtection="1">
      <protection locked="0"/>
    </xf>
    <xf numFmtId="44" fontId="33" fillId="3" borderId="7" xfId="110" applyFont="1" applyFill="1" applyBorder="1" applyProtection="1">
      <protection locked="0"/>
    </xf>
    <xf numFmtId="44" fontId="28" fillId="0" borderId="61" xfId="110" applyFont="1" applyBorder="1"/>
    <xf numFmtId="0" fontId="34" fillId="3" borderId="1" xfId="0" applyFont="1" applyFill="1" applyBorder="1" applyAlignment="1" applyProtection="1">
      <alignment horizontal="center" vertical="center" wrapText="1"/>
      <protection locked="0"/>
    </xf>
    <xf numFmtId="0" fontId="33" fillId="3" borderId="18" xfId="0" applyFont="1" applyFill="1" applyBorder="1" applyAlignment="1" applyProtection="1">
      <alignment wrapText="1"/>
      <protection locked="0"/>
    </xf>
    <xf numFmtId="165" fontId="33" fillId="0" borderId="28" xfId="0" applyNumberFormat="1" applyFont="1" applyBorder="1"/>
    <xf numFmtId="0" fontId="34" fillId="3" borderId="54" xfId="0" applyFont="1" applyFill="1" applyBorder="1" applyAlignment="1" applyProtection="1">
      <alignment horizontal="center" vertical="center" wrapText="1"/>
      <protection locked="0"/>
    </xf>
    <xf numFmtId="44" fontId="36" fillId="0" borderId="0" xfId="110" applyNumberFormat="1" applyFont="1"/>
    <xf numFmtId="44" fontId="35" fillId="0" borderId="11" xfId="110" applyNumberFormat="1" applyFont="1" applyBorder="1"/>
    <xf numFmtId="44" fontId="35" fillId="0" borderId="0" xfId="0" applyNumberFormat="1" applyFont="1"/>
    <xf numFmtId="0" fontId="31" fillId="3" borderId="24" xfId="0" applyFont="1" applyFill="1" applyBorder="1" applyAlignment="1" applyProtection="1">
      <alignment wrapText="1"/>
      <protection locked="0"/>
    </xf>
    <xf numFmtId="0" fontId="31" fillId="3" borderId="25" xfId="0" applyFont="1" applyFill="1" applyBorder="1" applyAlignment="1" applyProtection="1">
      <alignment wrapText="1"/>
      <protection locked="0"/>
    </xf>
    <xf numFmtId="0" fontId="33" fillId="3" borderId="24" xfId="0" applyFont="1" applyFill="1" applyBorder="1" applyAlignment="1" applyProtection="1">
      <alignment wrapText="1"/>
      <protection locked="0"/>
    </xf>
    <xf numFmtId="0" fontId="33" fillId="3" borderId="25" xfId="0" applyFont="1" applyFill="1" applyBorder="1" applyAlignment="1" applyProtection="1">
      <alignment wrapText="1"/>
      <protection locked="0"/>
    </xf>
    <xf numFmtId="0" fontId="33" fillId="3" borderId="3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8" fontId="0" fillId="0" borderId="0" xfId="0" applyNumberFormat="1" applyFill="1" applyAlignment="1" applyProtection="1">
      <alignment vertical="top"/>
    </xf>
    <xf numFmtId="8" fontId="0" fillId="0" borderId="0" xfId="0" applyNumberFormat="1" applyAlignment="1" applyProtection="1">
      <alignment vertical="top"/>
    </xf>
    <xf numFmtId="8" fontId="0" fillId="0" borderId="0" xfId="0" applyNumberFormat="1" applyAlignment="1" applyProtection="1">
      <alignment vertical="top" wrapText="1"/>
    </xf>
    <xf numFmtId="44" fontId="5" fillId="0" borderId="0" xfId="110" applyFont="1" applyFill="1" applyBorder="1" applyProtection="1"/>
    <xf numFmtId="164" fontId="9" fillId="3" borderId="0" xfId="81" applyFont="1" applyFill="1" applyBorder="1" applyAlignment="1" applyProtection="1">
      <protection locked="0"/>
    </xf>
    <xf numFmtId="0" fontId="1" fillId="0" borderId="0" xfId="111"/>
    <xf numFmtId="164" fontId="5" fillId="0" borderId="0" xfId="81" applyFont="1" applyFill="1" applyBorder="1"/>
    <xf numFmtId="164" fontId="5" fillId="0" borderId="6" xfId="81" applyFont="1" applyFill="1" applyBorder="1"/>
    <xf numFmtId="164" fontId="7" fillId="0" borderId="7" xfId="81" applyFont="1" applyFill="1" applyBorder="1"/>
    <xf numFmtId="164" fontId="9" fillId="3" borderId="0" xfId="81" applyFont="1" applyFill="1" applyBorder="1" applyAlignment="1" applyProtection="1">
      <protection locked="0"/>
    </xf>
    <xf numFmtId="164" fontId="5" fillId="3" borderId="0" xfId="81" applyFont="1" applyFill="1" applyBorder="1" applyProtection="1">
      <protection locked="0"/>
    </xf>
    <xf numFmtId="164" fontId="9" fillId="3" borderId="0" xfId="81" applyFont="1" applyFill="1" applyBorder="1" applyAlignment="1" applyProtection="1">
      <protection locked="0"/>
    </xf>
    <xf numFmtId="165" fontId="20" fillId="0" borderId="2" xfId="81" applyNumberFormat="1" applyFont="1" applyBorder="1" applyAlignment="1" applyProtection="1">
      <alignment vertical="top"/>
    </xf>
    <xf numFmtId="0" fontId="0" fillId="0" borderId="1" xfId="0" applyFont="1" applyFill="1" applyBorder="1" applyAlignment="1" applyProtection="1">
      <alignment vertical="top" wrapText="1"/>
    </xf>
    <xf numFmtId="44" fontId="0" fillId="9" borderId="0" xfId="110" applyFont="1" applyFill="1" applyBorder="1"/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0" fontId="20" fillId="0" borderId="0" xfId="0" applyFont="1" applyAlignment="1" applyProtection="1"/>
    <xf numFmtId="0" fontId="20" fillId="0" borderId="21" xfId="0" applyFont="1" applyBorder="1" applyAlignment="1" applyProtection="1"/>
    <xf numFmtId="0" fontId="4" fillId="0" borderId="8" xfId="0" applyFont="1" applyBorder="1" applyAlignment="1" applyProtection="1">
      <alignment horizontal="center"/>
    </xf>
    <xf numFmtId="0" fontId="0" fillId="0" borderId="0" xfId="0" applyAlignment="1" applyProtection="1"/>
    <xf numFmtId="0" fontId="47" fillId="0" borderId="0" xfId="0" applyFont="1" applyAlignment="1" applyProtection="1"/>
    <xf numFmtId="0" fontId="47" fillId="0" borderId="9" xfId="0" applyFont="1" applyBorder="1" applyAlignment="1" applyProtection="1">
      <alignment horizontal="left"/>
    </xf>
    <xf numFmtId="165" fontId="0" fillId="0" borderId="1" xfId="0" applyNumberFormat="1" applyBorder="1" applyProtection="1"/>
    <xf numFmtId="0" fontId="50" fillId="0" borderId="1" xfId="0" applyFont="1" applyFill="1" applyBorder="1" applyAlignment="1" applyProtection="1">
      <alignment horizontal="center"/>
    </xf>
    <xf numFmtId="44" fontId="20" fillId="8" borderId="1" xfId="110" applyFont="1" applyFill="1" applyBorder="1" applyAlignment="1" applyProtection="1">
      <alignment horizontal="center" vertical="top"/>
      <protection locked="0"/>
    </xf>
    <xf numFmtId="165" fontId="20" fillId="8" borderId="1" xfId="81" applyNumberFormat="1" applyFont="1" applyFill="1" applyBorder="1" applyAlignment="1" applyProtection="1">
      <alignment vertical="top"/>
      <protection locked="0"/>
    </xf>
    <xf numFmtId="0" fontId="37" fillId="0" borderId="0" xfId="0" applyFont="1" applyAlignment="1" applyProtection="1">
      <alignment horizontal="right" vertical="top"/>
    </xf>
    <xf numFmtId="14" fontId="37" fillId="0" borderId="0" xfId="0" applyNumberFormat="1" applyFont="1" applyFill="1" applyAlignment="1" applyProtection="1">
      <alignment horizontal="right" vertical="top"/>
    </xf>
    <xf numFmtId="49" fontId="37" fillId="0" borderId="0" xfId="0" applyNumberFormat="1" applyFont="1" applyAlignment="1" applyProtection="1">
      <alignment horizontal="right" vertical="top"/>
    </xf>
    <xf numFmtId="14" fontId="37" fillId="0" borderId="0" xfId="0" applyNumberFormat="1" applyFont="1" applyAlignment="1" applyProtection="1">
      <alignment vertical="top"/>
    </xf>
    <xf numFmtId="14" fontId="37" fillId="0" borderId="0" xfId="0" applyNumberFormat="1" applyFont="1" applyAlignment="1" applyProtection="1">
      <alignment horizontal="right" vertical="top"/>
    </xf>
    <xf numFmtId="1" fontId="20" fillId="3" borderId="1" xfId="0" applyNumberFormat="1" applyFont="1" applyFill="1" applyBorder="1" applyAlignment="1" applyProtection="1">
      <alignment horizontal="center" vertical="top"/>
      <protection locked="0"/>
    </xf>
    <xf numFmtId="0" fontId="32" fillId="3" borderId="3" xfId="0" applyFont="1" applyFill="1" applyBorder="1" applyAlignment="1" applyProtection="1">
      <alignment horizontal="center" vertical="center" wrapText="1"/>
      <protection locked="0"/>
    </xf>
    <xf numFmtId="44" fontId="31" fillId="3" borderId="3" xfId="110" applyFont="1" applyFill="1" applyBorder="1" applyProtection="1">
      <protection locked="0"/>
    </xf>
    <xf numFmtId="0" fontId="32" fillId="3" borderId="43" xfId="0" applyFont="1" applyFill="1" applyBorder="1" applyAlignment="1" applyProtection="1">
      <alignment horizontal="center" vertical="center" wrapText="1"/>
      <protection locked="0"/>
    </xf>
    <xf numFmtId="0" fontId="31" fillId="3" borderId="14" xfId="0" applyFont="1" applyFill="1" applyBorder="1" applyProtection="1">
      <protection locked="0"/>
    </xf>
    <xf numFmtId="0" fontId="31" fillId="3" borderId="15" xfId="0" applyFont="1" applyFill="1" applyBorder="1" applyProtection="1">
      <protection locked="0"/>
    </xf>
    <xf numFmtId="44" fontId="31" fillId="3" borderId="3" xfId="110" applyFont="1" applyFill="1" applyBorder="1" applyProtection="1">
      <protection locked="0"/>
    </xf>
    <xf numFmtId="44" fontId="32" fillId="3" borderId="42" xfId="0" applyNumberFormat="1" applyFont="1" applyFill="1" applyBorder="1" applyProtection="1">
      <protection locked="0"/>
    </xf>
    <xf numFmtId="164" fontId="9" fillId="3" borderId="0" xfId="81" applyFont="1" applyFill="1" applyBorder="1" applyAlignment="1" applyProtection="1">
      <protection locked="0"/>
    </xf>
    <xf numFmtId="164" fontId="5" fillId="3" borderId="0" xfId="81" applyFont="1" applyFill="1" applyBorder="1" applyProtection="1">
      <protection locked="0"/>
    </xf>
    <xf numFmtId="0" fontId="5" fillId="3" borderId="0" xfId="81" applyNumberFormat="1" applyFont="1" applyFill="1" applyBorder="1" applyAlignment="1" applyProtection="1">
      <alignment horizontal="center"/>
      <protection locked="0"/>
    </xf>
    <xf numFmtId="0" fontId="32" fillId="3" borderId="3" xfId="0" applyFont="1" applyFill="1" applyBorder="1" applyAlignment="1" applyProtection="1">
      <alignment horizontal="center" vertical="center" wrapText="1"/>
      <protection locked="0"/>
    </xf>
    <xf numFmtId="164" fontId="9" fillId="3" borderId="0" xfId="81" applyFont="1" applyFill="1" applyBorder="1" applyAlignment="1" applyProtection="1">
      <protection locked="0"/>
    </xf>
    <xf numFmtId="0" fontId="5" fillId="3" borderId="0" xfId="81" applyNumberFormat="1" applyFont="1" applyFill="1" applyBorder="1" applyAlignment="1" applyProtection="1">
      <alignment horizontal="center"/>
      <protection locked="0"/>
    </xf>
    <xf numFmtId="44" fontId="5" fillId="3" borderId="0" xfId="110" applyFont="1" applyFill="1" applyBorder="1" applyProtection="1">
      <protection locked="0"/>
    </xf>
    <xf numFmtId="164" fontId="5" fillId="3" borderId="0" xfId="81" applyFont="1" applyFill="1" applyBorder="1" applyProtection="1">
      <protection locked="0"/>
    </xf>
    <xf numFmtId="165" fontId="5" fillId="3" borderId="0" xfId="81" applyNumberFormat="1" applyFont="1" applyFill="1" applyBorder="1" applyProtection="1">
      <protection locked="0"/>
    </xf>
    <xf numFmtId="0" fontId="0" fillId="0" borderId="0" xfId="0"/>
    <xf numFmtId="164" fontId="9" fillId="3" borderId="0" xfId="81" applyFont="1" applyFill="1" applyBorder="1" applyAlignment="1" applyProtection="1">
      <protection locked="0"/>
    </xf>
    <xf numFmtId="171" fontId="0" fillId="0" borderId="0" xfId="0" applyNumberFormat="1"/>
    <xf numFmtId="0" fontId="0" fillId="0" borderId="0" xfId="0" applyNumberFormat="1"/>
    <xf numFmtId="0" fontId="0" fillId="0" borderId="1" xfId="0" applyFill="1" applyBorder="1" applyAlignment="1" applyProtection="1">
      <alignment vertical="top" wrapText="1"/>
    </xf>
    <xf numFmtId="164" fontId="4" fillId="10" borderId="45" xfId="81" applyFont="1" applyFill="1" applyBorder="1" applyAlignment="1" applyProtection="1">
      <alignment vertical="top"/>
    </xf>
    <xf numFmtId="0" fontId="0" fillId="10" borderId="46" xfId="0" applyFill="1" applyBorder="1" applyAlignment="1" applyProtection="1">
      <alignment vertical="top"/>
    </xf>
    <xf numFmtId="0" fontId="20" fillId="10" borderId="10" xfId="0" applyFont="1" applyFill="1" applyBorder="1" applyAlignment="1" applyProtection="1">
      <alignment vertical="top"/>
    </xf>
    <xf numFmtId="164" fontId="20" fillId="10" borderId="0" xfId="81" applyFont="1" applyFill="1" applyBorder="1" applyAlignment="1" applyProtection="1">
      <alignment vertical="top"/>
    </xf>
    <xf numFmtId="0" fontId="20" fillId="10" borderId="0" xfId="0" applyFont="1" applyFill="1" applyBorder="1" applyAlignment="1" applyProtection="1">
      <alignment horizontal="right" vertical="top"/>
    </xf>
    <xf numFmtId="0" fontId="20" fillId="10" borderId="0" xfId="0" applyFont="1" applyFill="1" applyBorder="1" applyAlignment="1" applyProtection="1">
      <alignment vertical="top"/>
    </xf>
    <xf numFmtId="164" fontId="20" fillId="10" borderId="0" xfId="81" applyFont="1" applyFill="1" applyBorder="1" applyAlignment="1" applyProtection="1">
      <alignment horizontal="right" vertical="top"/>
    </xf>
    <xf numFmtId="0" fontId="0" fillId="10" borderId="49" xfId="0" applyFill="1" applyBorder="1" applyAlignment="1" applyProtection="1">
      <alignment vertical="top"/>
    </xf>
    <xf numFmtId="0" fontId="0" fillId="10" borderId="50" xfId="0" applyFill="1" applyBorder="1" applyAlignment="1" applyProtection="1">
      <alignment vertical="top"/>
    </xf>
    <xf numFmtId="165" fontId="20" fillId="10" borderId="8" xfId="81" applyNumberFormat="1" applyFont="1" applyFill="1" applyBorder="1" applyAlignment="1" applyProtection="1">
      <alignment vertical="top"/>
    </xf>
    <xf numFmtId="0" fontId="0" fillId="10" borderId="48" xfId="0" applyFill="1" applyBorder="1" applyAlignment="1" applyProtection="1">
      <alignment vertical="top"/>
    </xf>
    <xf numFmtId="0" fontId="0" fillId="10" borderId="51" xfId="0" applyFill="1" applyBorder="1" applyAlignment="1" applyProtection="1">
      <alignment vertical="top"/>
    </xf>
    <xf numFmtId="0" fontId="0" fillId="10" borderId="47" xfId="0" applyFill="1" applyBorder="1" applyAlignment="1" applyProtection="1">
      <alignment vertical="top"/>
    </xf>
    <xf numFmtId="0" fontId="20" fillId="10" borderId="50" xfId="0" applyFont="1" applyFill="1" applyBorder="1" applyAlignment="1" applyProtection="1">
      <alignment vertical="top"/>
    </xf>
    <xf numFmtId="164" fontId="20" fillId="10" borderId="46" xfId="81" applyFont="1" applyFill="1" applyBorder="1" applyAlignment="1" applyProtection="1">
      <alignment vertical="top"/>
    </xf>
    <xf numFmtId="164" fontId="20" fillId="10" borderId="50" xfId="81" applyFont="1" applyFill="1" applyBorder="1" applyAlignment="1" applyProtection="1">
      <alignment vertical="top"/>
    </xf>
    <xf numFmtId="0" fontId="0" fillId="10" borderId="10" xfId="0" applyFill="1" applyBorder="1" applyProtection="1"/>
    <xf numFmtId="0" fontId="0" fillId="10" borderId="10" xfId="0" applyFill="1" applyBorder="1" applyAlignment="1" applyProtection="1">
      <alignment vertical="top"/>
    </xf>
    <xf numFmtId="0" fontId="0" fillId="10" borderId="0" xfId="0" applyFill="1" applyBorder="1" applyAlignment="1" applyProtection="1">
      <alignment vertical="top"/>
    </xf>
    <xf numFmtId="0" fontId="20" fillId="10" borderId="10" xfId="0" applyFont="1" applyFill="1" applyBorder="1" applyAlignment="1" applyProtection="1">
      <alignment horizontal="right" vertical="top"/>
    </xf>
    <xf numFmtId="164" fontId="0" fillId="10" borderId="49" xfId="81" applyFont="1" applyFill="1" applyBorder="1" applyAlignment="1" applyProtection="1">
      <alignment vertical="top"/>
    </xf>
    <xf numFmtId="0" fontId="0" fillId="10" borderId="0" xfId="0" applyFill="1" applyBorder="1" applyProtection="1"/>
    <xf numFmtId="169" fontId="19" fillId="0" borderId="0" xfId="0" applyNumberFormat="1" applyFont="1" applyBorder="1" applyAlignment="1">
      <alignment horizontal="left"/>
    </xf>
    <xf numFmtId="164" fontId="61" fillId="10" borderId="9" xfId="81" applyFont="1" applyFill="1" applyBorder="1" applyAlignment="1" applyProtection="1">
      <alignment vertical="top"/>
    </xf>
    <xf numFmtId="164" fontId="61" fillId="10" borderId="0" xfId="81" applyFont="1" applyFill="1" applyBorder="1" applyAlignment="1" applyProtection="1">
      <alignment vertical="top"/>
    </xf>
    <xf numFmtId="166" fontId="20" fillId="3" borderId="3" xfId="0" applyNumberFormat="1" applyFont="1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165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vertical="center"/>
    </xf>
    <xf numFmtId="165" fontId="0" fillId="0" borderId="1" xfId="110" applyNumberFormat="1" applyFont="1" applyFill="1" applyBorder="1" applyAlignment="1" applyProtection="1">
      <alignment vertical="center"/>
    </xf>
    <xf numFmtId="165" fontId="13" fillId="0" borderId="3" xfId="110" applyNumberFormat="1" applyFont="1" applyFill="1" applyBorder="1" applyProtection="1"/>
    <xf numFmtId="165" fontId="0" fillId="0" borderId="16" xfId="110" applyNumberFormat="1" applyFont="1" applyFill="1" applyBorder="1" applyProtection="1"/>
    <xf numFmtId="165" fontId="0" fillId="0" borderId="11" xfId="110" applyNumberFormat="1" applyFont="1" applyFill="1" applyBorder="1" applyProtection="1"/>
    <xf numFmtId="165" fontId="4" fillId="0" borderId="3" xfId="81" applyNumberFormat="1" applyFont="1" applyFill="1" applyBorder="1" applyAlignment="1" applyProtection="1">
      <alignment vertical="top"/>
    </xf>
    <xf numFmtId="165" fontId="20" fillId="0" borderId="16" xfId="81" applyNumberFormat="1" applyFont="1" applyBorder="1" applyAlignment="1" applyProtection="1">
      <alignment vertical="top"/>
    </xf>
    <xf numFmtId="165" fontId="20" fillId="0" borderId="7" xfId="81" applyNumberFormat="1" applyFont="1" applyBorder="1" applyAlignment="1" applyProtection="1">
      <alignment vertical="top"/>
    </xf>
    <xf numFmtId="165" fontId="4" fillId="0" borderId="0" xfId="81" applyNumberFormat="1" applyFont="1" applyBorder="1" applyAlignment="1" applyProtection="1">
      <alignment vertical="top"/>
    </xf>
    <xf numFmtId="165" fontId="5" fillId="0" borderId="21" xfId="81" applyNumberFormat="1" applyFont="1" applyFill="1" applyBorder="1" applyProtection="1"/>
    <xf numFmtId="165" fontId="5" fillId="0" borderId="11" xfId="81" applyNumberFormat="1" applyFont="1" applyFill="1" applyBorder="1" applyProtection="1"/>
    <xf numFmtId="164" fontId="5" fillId="0" borderId="7" xfId="81" applyFont="1" applyFill="1" applyBorder="1" applyProtection="1"/>
    <xf numFmtId="165" fontId="7" fillId="0" borderId="62" xfId="81" applyNumberFormat="1" applyFont="1" applyFill="1" applyBorder="1" applyProtection="1"/>
    <xf numFmtId="165" fontId="20" fillId="0" borderId="21" xfId="81" applyNumberFormat="1" applyFont="1" applyBorder="1" applyAlignment="1" applyProtection="1">
      <alignment vertical="top"/>
    </xf>
    <xf numFmtId="165" fontId="20" fillId="0" borderId="11" xfId="81" applyNumberFormat="1" applyFont="1" applyBorder="1" applyAlignment="1" applyProtection="1">
      <alignment vertical="top"/>
    </xf>
    <xf numFmtId="165" fontId="5" fillId="0" borderId="50" xfId="81" applyNumberFormat="1" applyFont="1" applyFill="1" applyBorder="1"/>
    <xf numFmtId="165" fontId="5" fillId="3" borderId="11" xfId="81" applyNumberFormat="1" applyFont="1" applyFill="1" applyBorder="1" applyProtection="1">
      <protection locked="0"/>
    </xf>
    <xf numFmtId="165" fontId="5" fillId="0" borderId="11" xfId="81" applyNumberFormat="1" applyFont="1" applyFill="1" applyBorder="1"/>
    <xf numFmtId="165" fontId="5" fillId="0" borderId="21" xfId="81" applyNumberFormat="1" applyFont="1" applyFill="1" applyBorder="1"/>
    <xf numFmtId="164" fontId="5" fillId="0" borderId="11" xfId="81" applyFont="1" applyFill="1" applyBorder="1"/>
    <xf numFmtId="165" fontId="7" fillId="0" borderId="21" xfId="81" applyNumberFormat="1" applyFont="1" applyFill="1" applyBorder="1"/>
    <xf numFmtId="164" fontId="5" fillId="0" borderId="7" xfId="81" applyFont="1" applyFill="1" applyBorder="1"/>
    <xf numFmtId="0" fontId="31" fillId="0" borderId="0" xfId="0" applyFont="1" applyAlignment="1">
      <alignment horizontal="center" wrapText="1"/>
    </xf>
    <xf numFmtId="170" fontId="20" fillId="3" borderId="19" xfId="110" applyNumberFormat="1" applyFont="1" applyFill="1" applyBorder="1" applyAlignment="1" applyProtection="1">
      <alignment horizontal="center" vertical="top"/>
      <protection locked="0"/>
    </xf>
    <xf numFmtId="170" fontId="20" fillId="3" borderId="15" xfId="11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center"/>
    </xf>
    <xf numFmtId="0" fontId="28" fillId="3" borderId="15" xfId="0" applyFont="1" applyFill="1" applyBorder="1" applyAlignment="1" applyProtection="1">
      <alignment horizontal="right"/>
      <protection locked="0"/>
    </xf>
    <xf numFmtId="0" fontId="28" fillId="3" borderId="1" xfId="0" applyFont="1" applyFill="1" applyBorder="1" applyAlignment="1" applyProtection="1">
      <alignment horizontal="right"/>
      <protection locked="0"/>
    </xf>
    <xf numFmtId="0" fontId="52" fillId="0" borderId="0" xfId="0" applyFont="1" applyFill="1" applyAlignment="1">
      <alignment horizontal="right"/>
    </xf>
    <xf numFmtId="0" fontId="52" fillId="0" borderId="13" xfId="0" applyFont="1" applyFill="1" applyBorder="1" applyAlignment="1">
      <alignment horizontal="right"/>
    </xf>
    <xf numFmtId="0" fontId="28" fillId="3" borderId="15" xfId="0" applyFont="1" applyFill="1" applyBorder="1" applyAlignment="1" applyProtection="1">
      <alignment horizontal="center"/>
      <protection locked="0"/>
    </xf>
    <xf numFmtId="0" fontId="28" fillId="3" borderId="1" xfId="0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28" fillId="3" borderId="14" xfId="0" applyFont="1" applyFill="1" applyBorder="1" applyAlignment="1" applyProtection="1">
      <alignment horizontal="right"/>
      <protection locked="0"/>
    </xf>
    <xf numFmtId="0" fontId="28" fillId="3" borderId="3" xfId="0" applyFont="1" applyFill="1" applyBorder="1" applyAlignment="1" applyProtection="1">
      <alignment horizontal="right"/>
      <protection locked="0"/>
    </xf>
    <xf numFmtId="167" fontId="28" fillId="3" borderId="6" xfId="0" applyNumberFormat="1" applyFont="1" applyFill="1" applyBorder="1" applyAlignment="1" applyProtection="1">
      <alignment horizontal="center"/>
      <protection locked="0"/>
    </xf>
    <xf numFmtId="167" fontId="28" fillId="3" borderId="15" xfId="0" applyNumberFormat="1" applyFont="1" applyFill="1" applyBorder="1" applyAlignment="1" applyProtection="1">
      <alignment horizontal="center"/>
      <protection locked="0"/>
    </xf>
    <xf numFmtId="0" fontId="28" fillId="3" borderId="19" xfId="0" applyFont="1" applyFill="1" applyBorder="1" applyAlignment="1" applyProtection="1">
      <alignment horizontal="left"/>
      <protection locked="0"/>
    </xf>
    <xf numFmtId="0" fontId="28" fillId="3" borderId="6" xfId="0" applyFont="1" applyFill="1" applyBorder="1" applyAlignment="1" applyProtection="1">
      <alignment horizontal="left"/>
      <protection locked="0"/>
    </xf>
    <xf numFmtId="167" fontId="28" fillId="3" borderId="19" xfId="0" applyNumberFormat="1" applyFont="1" applyFill="1" applyBorder="1" applyAlignment="1" applyProtection="1">
      <alignment horizontal="center"/>
      <protection locked="0"/>
    </xf>
    <xf numFmtId="0" fontId="27" fillId="0" borderId="2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37" fillId="0" borderId="0" xfId="0" applyFont="1" applyAlignment="1" applyProtection="1">
      <alignment horizontal="center"/>
    </xf>
    <xf numFmtId="0" fontId="32" fillId="0" borderId="22" xfId="0" applyFont="1" applyBorder="1" applyAlignment="1" applyProtection="1">
      <alignment horizontal="center" vertical="center" wrapText="1"/>
    </xf>
    <xf numFmtId="0" fontId="32" fillId="0" borderId="20" xfId="0" applyFont="1" applyBorder="1" applyAlignment="1" applyProtection="1">
      <alignment horizontal="center" vertical="center" wrapText="1"/>
    </xf>
    <xf numFmtId="0" fontId="32" fillId="0" borderId="20" xfId="0" applyFont="1" applyBorder="1" applyAlignment="1" applyProtection="1">
      <alignment horizontal="center" vertical="center"/>
    </xf>
    <xf numFmtId="0" fontId="0" fillId="0" borderId="21" xfId="0" applyBorder="1"/>
    <xf numFmtId="0" fontId="0" fillId="0" borderId="6" xfId="0" applyBorder="1"/>
    <xf numFmtId="49" fontId="0" fillId="0" borderId="0" xfId="0" applyNumberFormat="1" applyAlignment="1">
      <alignment horizontal="right"/>
    </xf>
    <xf numFmtId="49" fontId="0" fillId="0" borderId="0" xfId="0" applyNumberFormat="1"/>
    <xf numFmtId="49" fontId="0" fillId="3" borderId="6" xfId="110" applyNumberFormat="1" applyFont="1" applyFill="1" applyBorder="1" applyAlignment="1" applyProtection="1">
      <alignment horizontal="center"/>
      <protection locked="0"/>
    </xf>
    <xf numFmtId="49" fontId="0" fillId="3" borderId="21" xfId="110" applyNumberFormat="1" applyFont="1" applyFill="1" applyBorder="1" applyAlignment="1" applyProtection="1">
      <alignment horizontal="center"/>
      <protection locked="0"/>
    </xf>
    <xf numFmtId="165" fontId="0" fillId="0" borderId="39" xfId="0" applyNumberFormat="1" applyBorder="1" applyAlignment="1" applyProtection="1">
      <alignment vertical="center"/>
    </xf>
    <xf numFmtId="0" fontId="0" fillId="0" borderId="63" xfId="0" applyNumberFormat="1" applyBorder="1" applyAlignment="1" applyProtection="1">
      <alignment vertical="center"/>
    </xf>
  </cellXfs>
  <cellStyles count="112">
    <cellStyle name="Comma" xfId="81" builtinId="3"/>
    <cellStyle name="Currency" xfId="11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Normal" xfId="0" builtinId="0"/>
    <cellStyle name="Normal 2" xfId="111"/>
  </cellStyles>
  <dxfs count="286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</font>
      <fill>
        <patternFill>
          <bgColor rgb="FFFF480A"/>
        </patternFill>
      </fill>
    </dxf>
    <dxf>
      <font>
        <b/>
        <i val="0"/>
      </font>
      <fill>
        <patternFill>
          <bgColor rgb="FFFF480A"/>
        </patternFill>
      </fill>
    </dxf>
    <dxf>
      <font>
        <b/>
        <i val="0"/>
      </font>
      <fill>
        <patternFill>
          <bgColor rgb="FFFF480A"/>
        </patternFill>
      </fill>
    </dxf>
    <dxf>
      <font>
        <b/>
        <i val="0"/>
      </font>
      <fill>
        <patternFill>
          <bgColor rgb="FFFF480A"/>
        </patternFill>
      </fill>
    </dxf>
    <dxf>
      <font>
        <b/>
        <i val="0"/>
      </font>
      <fill>
        <patternFill>
          <bgColor rgb="FFFF480A"/>
        </patternFill>
      </fill>
    </dxf>
    <dxf>
      <font>
        <b/>
        <i val="0"/>
      </font>
      <fill>
        <patternFill>
          <bgColor rgb="FFFF480A"/>
        </patternFill>
      </fill>
    </dxf>
    <dxf>
      <font>
        <b/>
        <i val="0"/>
      </font>
      <fill>
        <patternFill>
          <bgColor rgb="FFFF480A"/>
        </patternFill>
      </fill>
    </dxf>
    <dxf>
      <font>
        <b/>
        <i val="0"/>
      </font>
      <fill>
        <patternFill>
          <bgColor rgb="FFFF480A"/>
        </patternFill>
      </fill>
    </dxf>
    <dxf>
      <font>
        <b/>
        <i val="0"/>
        <strike val="0"/>
      </font>
      <fill>
        <patternFill>
          <bgColor rgb="FFFF480A"/>
        </patternFill>
      </fill>
    </dxf>
    <dxf>
      <font>
        <b/>
        <i val="0"/>
        <strike val="0"/>
      </font>
      <fill>
        <patternFill>
          <bgColor rgb="FFFF480A"/>
        </patternFill>
      </fill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FF480A"/>
      <color rgb="FF0CFF1E"/>
      <color rgb="FFC00000"/>
      <color rgb="FF996600"/>
      <color rgb="FFA4D76B"/>
      <color rgb="FF99EAF5"/>
      <color rgb="FF9FFA7A"/>
      <color rgb="FFC59EE2"/>
      <color rgb="FFFF8181"/>
      <color rgb="FF8F75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23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24" Type="http://schemas.openxmlformats.org/officeDocument/2006/relationships/image" Target="../media/image26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23" Type="http://schemas.openxmlformats.org/officeDocument/2006/relationships/image" Target="../media/image25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201706</xdr:colOff>
      <xdr:row>195</xdr:row>
      <xdr:rowOff>190500</xdr:rowOff>
    </xdr:from>
    <xdr:to>
      <xdr:col>4</xdr:col>
      <xdr:colOff>697075</xdr:colOff>
      <xdr:row>197</xdr:row>
      <xdr:rowOff>72878</xdr:rowOff>
    </xdr:to>
    <xdr:pic>
      <xdr:nvPicPr>
        <xdr:cNvPr id="12" name="Picture 11" descr="Tool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6765" y="37909500"/>
          <a:ext cx="495369" cy="285790"/>
        </a:xfrm>
        <a:prstGeom prst="rect">
          <a:avLst/>
        </a:prstGeom>
      </xdr:spPr>
    </xdr:pic>
    <xdr:clientData/>
  </xdr:twoCellAnchor>
  <xdr:twoCellAnchor editAs="oneCell">
    <xdr:from>
      <xdr:col>4</xdr:col>
      <xdr:colOff>896470</xdr:colOff>
      <xdr:row>195</xdr:row>
      <xdr:rowOff>185737</xdr:rowOff>
    </xdr:from>
    <xdr:to>
      <xdr:col>4</xdr:col>
      <xdr:colOff>2563578</xdr:colOff>
      <xdr:row>197</xdr:row>
      <xdr:rowOff>77641</xdr:rowOff>
    </xdr:to>
    <xdr:pic>
      <xdr:nvPicPr>
        <xdr:cNvPr id="13" name="Picture 12" descr="ProtectShee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1529" y="37904737"/>
          <a:ext cx="1667108" cy="295316"/>
        </a:xfrm>
        <a:prstGeom prst="rect">
          <a:avLst/>
        </a:prstGeom>
      </xdr:spPr>
    </xdr:pic>
    <xdr:clientData/>
  </xdr:twoCellAnchor>
  <xdr:twoCellAnchor editAs="oneCell">
    <xdr:from>
      <xdr:col>4</xdr:col>
      <xdr:colOff>123263</xdr:colOff>
      <xdr:row>179</xdr:row>
      <xdr:rowOff>95250</xdr:rowOff>
    </xdr:from>
    <xdr:to>
      <xdr:col>4</xdr:col>
      <xdr:colOff>618632</xdr:colOff>
      <xdr:row>180</xdr:row>
      <xdr:rowOff>179333</xdr:rowOff>
    </xdr:to>
    <xdr:pic>
      <xdr:nvPicPr>
        <xdr:cNvPr id="14" name="Picture 13" descr="Tool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8322" y="34990368"/>
          <a:ext cx="495369" cy="285789"/>
        </a:xfrm>
        <a:prstGeom prst="rect">
          <a:avLst/>
        </a:prstGeom>
      </xdr:spPr>
    </xdr:pic>
    <xdr:clientData/>
  </xdr:twoCellAnchor>
  <xdr:twoCellAnchor editAs="oneCell">
    <xdr:from>
      <xdr:col>4</xdr:col>
      <xdr:colOff>168088</xdr:colOff>
      <xdr:row>199</xdr:row>
      <xdr:rowOff>179294</xdr:rowOff>
    </xdr:from>
    <xdr:to>
      <xdr:col>4</xdr:col>
      <xdr:colOff>663457</xdr:colOff>
      <xdr:row>201</xdr:row>
      <xdr:rowOff>61672</xdr:rowOff>
    </xdr:to>
    <xdr:pic>
      <xdr:nvPicPr>
        <xdr:cNvPr id="18" name="Picture 17" descr="Tool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3147" y="38906823"/>
          <a:ext cx="495369" cy="285789"/>
        </a:xfrm>
        <a:prstGeom prst="rect">
          <a:avLst/>
        </a:prstGeom>
      </xdr:spPr>
    </xdr:pic>
    <xdr:clientData/>
  </xdr:twoCellAnchor>
  <xdr:twoCellAnchor editAs="oneCell">
    <xdr:from>
      <xdr:col>4</xdr:col>
      <xdr:colOff>865260</xdr:colOff>
      <xdr:row>199</xdr:row>
      <xdr:rowOff>167458</xdr:rowOff>
    </xdr:from>
    <xdr:to>
      <xdr:col>4</xdr:col>
      <xdr:colOff>3455990</xdr:colOff>
      <xdr:row>201</xdr:row>
      <xdr:rowOff>73507</xdr:rowOff>
    </xdr:to>
    <xdr:pic>
      <xdr:nvPicPr>
        <xdr:cNvPr id="19" name="Picture 18" descr="protec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0319" y="38894987"/>
          <a:ext cx="2590730" cy="309460"/>
        </a:xfrm>
        <a:prstGeom prst="rect">
          <a:avLst/>
        </a:prstGeom>
      </xdr:spPr>
    </xdr:pic>
    <xdr:clientData/>
  </xdr:twoCellAnchor>
  <xdr:twoCellAnchor editAs="oneCell">
    <xdr:from>
      <xdr:col>4</xdr:col>
      <xdr:colOff>2028265</xdr:colOff>
      <xdr:row>190</xdr:row>
      <xdr:rowOff>168089</xdr:rowOff>
    </xdr:from>
    <xdr:to>
      <xdr:col>4</xdr:col>
      <xdr:colOff>3723715</xdr:colOff>
      <xdr:row>193</xdr:row>
      <xdr:rowOff>39222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93324" y="36878560"/>
          <a:ext cx="1695450" cy="476250"/>
        </a:xfrm>
        <a:prstGeom prst="rect">
          <a:avLst/>
        </a:prstGeom>
      </xdr:spPr>
    </xdr:pic>
    <xdr:clientData/>
  </xdr:twoCellAnchor>
  <xdr:twoCellAnchor editAs="oneCell">
    <xdr:from>
      <xdr:col>4</xdr:col>
      <xdr:colOff>1949824</xdr:colOff>
      <xdr:row>170</xdr:row>
      <xdr:rowOff>123265</xdr:rowOff>
    </xdr:from>
    <xdr:to>
      <xdr:col>4</xdr:col>
      <xdr:colOff>3645274</xdr:colOff>
      <xdr:row>173</xdr:row>
      <xdr:rowOff>3922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14883" y="33203030"/>
          <a:ext cx="1695450" cy="485775"/>
        </a:xfrm>
        <a:prstGeom prst="rect">
          <a:avLst/>
        </a:prstGeom>
      </xdr:spPr>
    </xdr:pic>
    <xdr:clientData/>
  </xdr:twoCellAnchor>
  <xdr:twoCellAnchor editAs="oneCell">
    <xdr:from>
      <xdr:col>4</xdr:col>
      <xdr:colOff>89647</xdr:colOff>
      <xdr:row>170</xdr:row>
      <xdr:rowOff>199465</xdr:rowOff>
    </xdr:from>
    <xdr:to>
      <xdr:col>4</xdr:col>
      <xdr:colOff>765922</xdr:colOff>
      <xdr:row>172</xdr:row>
      <xdr:rowOff>129428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54706" y="33279230"/>
          <a:ext cx="676275" cy="333375"/>
        </a:xfrm>
        <a:prstGeom prst="rect">
          <a:avLst/>
        </a:prstGeom>
      </xdr:spPr>
    </xdr:pic>
    <xdr:clientData/>
  </xdr:twoCellAnchor>
  <xdr:twoCellAnchor editAs="oneCell">
    <xdr:from>
      <xdr:col>4</xdr:col>
      <xdr:colOff>896471</xdr:colOff>
      <xdr:row>170</xdr:row>
      <xdr:rowOff>137552</xdr:rowOff>
    </xdr:from>
    <xdr:to>
      <xdr:col>4</xdr:col>
      <xdr:colOff>1791821</xdr:colOff>
      <xdr:row>172</xdr:row>
      <xdr:rowOff>191340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61530" y="33217317"/>
          <a:ext cx="89535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134472</xdr:colOff>
      <xdr:row>175</xdr:row>
      <xdr:rowOff>112058</xdr:rowOff>
    </xdr:from>
    <xdr:to>
      <xdr:col>4</xdr:col>
      <xdr:colOff>629841</xdr:colOff>
      <xdr:row>176</xdr:row>
      <xdr:rowOff>196142</xdr:rowOff>
    </xdr:to>
    <xdr:pic>
      <xdr:nvPicPr>
        <xdr:cNvPr id="24" name="Picture 23" descr="Tool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9531" y="34200352"/>
          <a:ext cx="495369" cy="285790"/>
        </a:xfrm>
        <a:prstGeom prst="rect">
          <a:avLst/>
        </a:prstGeom>
      </xdr:spPr>
    </xdr:pic>
    <xdr:clientData/>
  </xdr:twoCellAnchor>
  <xdr:twoCellAnchor editAs="oneCell">
    <xdr:from>
      <xdr:col>4</xdr:col>
      <xdr:colOff>168090</xdr:colOff>
      <xdr:row>191</xdr:row>
      <xdr:rowOff>37822</xdr:rowOff>
    </xdr:from>
    <xdr:to>
      <xdr:col>4</xdr:col>
      <xdr:colOff>844365</xdr:colOff>
      <xdr:row>192</xdr:row>
      <xdr:rowOff>169492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33149" y="36949998"/>
          <a:ext cx="676275" cy="333375"/>
        </a:xfrm>
        <a:prstGeom prst="rect">
          <a:avLst/>
        </a:prstGeom>
      </xdr:spPr>
    </xdr:pic>
    <xdr:clientData/>
  </xdr:twoCellAnchor>
  <xdr:twoCellAnchor editAs="oneCell">
    <xdr:from>
      <xdr:col>4</xdr:col>
      <xdr:colOff>974914</xdr:colOff>
      <xdr:row>190</xdr:row>
      <xdr:rowOff>177614</xdr:rowOff>
    </xdr:from>
    <xdr:to>
      <xdr:col>4</xdr:col>
      <xdr:colOff>1870264</xdr:colOff>
      <xdr:row>193</xdr:row>
      <xdr:rowOff>29697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39973" y="36888085"/>
          <a:ext cx="89535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862853</xdr:colOff>
      <xdr:row>175</xdr:row>
      <xdr:rowOff>121603</xdr:rowOff>
    </xdr:from>
    <xdr:to>
      <xdr:col>4</xdr:col>
      <xdr:colOff>3215528</xdr:colOff>
      <xdr:row>176</xdr:row>
      <xdr:rowOff>186597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927912" y="34209897"/>
          <a:ext cx="2352675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773206</xdr:colOff>
      <xdr:row>179</xdr:row>
      <xdr:rowOff>114319</xdr:rowOff>
    </xdr:from>
    <xdr:to>
      <xdr:col>4</xdr:col>
      <xdr:colOff>3754531</xdr:colOff>
      <xdr:row>180</xdr:row>
      <xdr:rowOff>160263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838265" y="35009437"/>
          <a:ext cx="2981325" cy="247650"/>
        </a:xfrm>
        <a:prstGeom prst="rect">
          <a:avLst/>
        </a:prstGeom>
      </xdr:spPr>
    </xdr:pic>
    <xdr:clientData/>
  </xdr:twoCellAnchor>
  <xdr:twoCellAnchor editAs="oneCell">
    <xdr:from>
      <xdr:col>4</xdr:col>
      <xdr:colOff>201705</xdr:colOff>
      <xdr:row>291</xdr:row>
      <xdr:rowOff>5596</xdr:rowOff>
    </xdr:from>
    <xdr:to>
      <xdr:col>4</xdr:col>
      <xdr:colOff>697074</xdr:colOff>
      <xdr:row>292</xdr:row>
      <xdr:rowOff>89679</xdr:rowOff>
    </xdr:to>
    <xdr:pic>
      <xdr:nvPicPr>
        <xdr:cNvPr id="33" name="Picture 32" descr="Tool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6764" y="57491772"/>
          <a:ext cx="495369" cy="285789"/>
        </a:xfrm>
        <a:prstGeom prst="rect">
          <a:avLst/>
        </a:prstGeom>
      </xdr:spPr>
    </xdr:pic>
    <xdr:clientData/>
  </xdr:twoCellAnchor>
  <xdr:twoCellAnchor editAs="oneCell">
    <xdr:from>
      <xdr:col>4</xdr:col>
      <xdr:colOff>168090</xdr:colOff>
      <xdr:row>237</xdr:row>
      <xdr:rowOff>16800</xdr:rowOff>
    </xdr:from>
    <xdr:to>
      <xdr:col>4</xdr:col>
      <xdr:colOff>663459</xdr:colOff>
      <xdr:row>238</xdr:row>
      <xdr:rowOff>100884</xdr:rowOff>
    </xdr:to>
    <xdr:pic>
      <xdr:nvPicPr>
        <xdr:cNvPr id="37" name="Picture 36" descr="Tool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3149" y="46610859"/>
          <a:ext cx="495369" cy="285790"/>
        </a:xfrm>
        <a:prstGeom prst="rect">
          <a:avLst/>
        </a:prstGeom>
      </xdr:spPr>
    </xdr:pic>
    <xdr:clientData/>
  </xdr:twoCellAnchor>
  <xdr:twoCellAnchor editAs="oneCell">
    <xdr:from>
      <xdr:col>4</xdr:col>
      <xdr:colOff>78441</xdr:colOff>
      <xdr:row>223</xdr:row>
      <xdr:rowOff>179296</xdr:rowOff>
    </xdr:from>
    <xdr:to>
      <xdr:col>4</xdr:col>
      <xdr:colOff>5841066</xdr:colOff>
      <xdr:row>232</xdr:row>
      <xdr:rowOff>97493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143500" y="43949472"/>
          <a:ext cx="5762625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201706</xdr:colOff>
      <xdr:row>215</xdr:row>
      <xdr:rowOff>145676</xdr:rowOff>
    </xdr:from>
    <xdr:to>
      <xdr:col>4</xdr:col>
      <xdr:colOff>725581</xdr:colOff>
      <xdr:row>217</xdr:row>
      <xdr:rowOff>199465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266765" y="42302205"/>
          <a:ext cx="523875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1019736</xdr:colOff>
      <xdr:row>215</xdr:row>
      <xdr:rowOff>169489</xdr:rowOff>
    </xdr:from>
    <xdr:to>
      <xdr:col>4</xdr:col>
      <xdr:colOff>2086536</xdr:colOff>
      <xdr:row>217</xdr:row>
      <xdr:rowOff>175653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84795" y="42326018"/>
          <a:ext cx="1066800" cy="409575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2286000</xdr:colOff>
      <xdr:row>215</xdr:row>
      <xdr:rowOff>174251</xdr:rowOff>
    </xdr:from>
    <xdr:to>
      <xdr:col>4</xdr:col>
      <xdr:colOff>3686175</xdr:colOff>
      <xdr:row>217</xdr:row>
      <xdr:rowOff>170890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51059" y="42330780"/>
          <a:ext cx="1400175" cy="400050"/>
        </a:xfrm>
        <a:prstGeom prst="rect">
          <a:avLst/>
        </a:prstGeom>
      </xdr:spPr>
    </xdr:pic>
    <xdr:clientData/>
  </xdr:twoCellAnchor>
  <xdr:twoCellAnchor editAs="oneCell">
    <xdr:from>
      <xdr:col>4</xdr:col>
      <xdr:colOff>33618</xdr:colOff>
      <xdr:row>218</xdr:row>
      <xdr:rowOff>156882</xdr:rowOff>
    </xdr:from>
    <xdr:to>
      <xdr:col>5</xdr:col>
      <xdr:colOff>0</xdr:colOff>
      <xdr:row>222</xdr:row>
      <xdr:rowOff>178733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/>
        <a:srcRect l="698" r="1728"/>
        <a:stretch>
          <a:fillRect/>
        </a:stretch>
      </xdr:blipFill>
      <xdr:spPr>
        <a:xfrm>
          <a:off x="5098677" y="42918529"/>
          <a:ext cx="6264088" cy="828675"/>
        </a:xfrm>
        <a:prstGeom prst="rect">
          <a:avLst/>
        </a:prstGeom>
      </xdr:spPr>
    </xdr:pic>
    <xdr:clientData/>
  </xdr:twoCellAnchor>
  <xdr:twoCellAnchor editAs="oneCell">
    <xdr:from>
      <xdr:col>4</xdr:col>
      <xdr:colOff>918883</xdr:colOff>
      <xdr:row>237</xdr:row>
      <xdr:rowOff>21583</xdr:rowOff>
    </xdr:from>
    <xdr:to>
      <xdr:col>4</xdr:col>
      <xdr:colOff>3271558</xdr:colOff>
      <xdr:row>238</xdr:row>
      <xdr:rowOff>96102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983942" y="46615642"/>
          <a:ext cx="2352675" cy="276225"/>
        </a:xfrm>
        <a:prstGeom prst="rect">
          <a:avLst/>
        </a:prstGeom>
      </xdr:spPr>
    </xdr:pic>
    <xdr:clientData/>
  </xdr:twoCellAnchor>
  <xdr:twoCellAnchor editAs="oneCell">
    <xdr:from>
      <xdr:col>4</xdr:col>
      <xdr:colOff>44823</xdr:colOff>
      <xdr:row>239</xdr:row>
      <xdr:rowOff>145685</xdr:rowOff>
    </xdr:from>
    <xdr:to>
      <xdr:col>4</xdr:col>
      <xdr:colOff>6272823</xdr:colOff>
      <xdr:row>260</xdr:row>
      <xdr:rowOff>120577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109882" y="47143156"/>
          <a:ext cx="6228000" cy="4210715"/>
        </a:xfrm>
        <a:prstGeom prst="rect">
          <a:avLst/>
        </a:prstGeom>
      </xdr:spPr>
    </xdr:pic>
    <xdr:clientData/>
  </xdr:twoCellAnchor>
  <xdr:twoCellAnchor editAs="oneCell">
    <xdr:from>
      <xdr:col>4</xdr:col>
      <xdr:colOff>627530</xdr:colOff>
      <xdr:row>261</xdr:row>
      <xdr:rowOff>11198</xdr:rowOff>
    </xdr:from>
    <xdr:to>
      <xdr:col>4</xdr:col>
      <xdr:colOff>5561480</xdr:colOff>
      <xdr:row>286</xdr:row>
      <xdr:rowOff>159676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692589" y="51446198"/>
          <a:ext cx="4933950" cy="5191125"/>
        </a:xfrm>
        <a:prstGeom prst="rect">
          <a:avLst/>
        </a:prstGeom>
      </xdr:spPr>
    </xdr:pic>
    <xdr:clientData/>
  </xdr:twoCellAnchor>
  <xdr:twoCellAnchor editAs="oneCell">
    <xdr:from>
      <xdr:col>4</xdr:col>
      <xdr:colOff>33618</xdr:colOff>
      <xdr:row>293</xdr:row>
      <xdr:rowOff>22406</xdr:rowOff>
    </xdr:from>
    <xdr:to>
      <xdr:col>4</xdr:col>
      <xdr:colOff>6261618</xdr:colOff>
      <xdr:row>311</xdr:row>
      <xdr:rowOff>24035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098677" y="57911994"/>
          <a:ext cx="6228000" cy="3632334"/>
        </a:xfrm>
        <a:prstGeom prst="rect">
          <a:avLst/>
        </a:prstGeom>
      </xdr:spPr>
    </xdr:pic>
    <xdr:clientData/>
  </xdr:twoCellAnchor>
  <xdr:twoCellAnchor editAs="oneCell">
    <xdr:from>
      <xdr:col>4</xdr:col>
      <xdr:colOff>1154206</xdr:colOff>
      <xdr:row>291</xdr:row>
      <xdr:rowOff>29428</xdr:rowOff>
    </xdr:from>
    <xdr:to>
      <xdr:col>4</xdr:col>
      <xdr:colOff>2840131</xdr:colOff>
      <xdr:row>292</xdr:row>
      <xdr:rowOff>65847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219265" y="57515604"/>
          <a:ext cx="1685925" cy="238125"/>
        </a:xfrm>
        <a:prstGeom prst="rect">
          <a:avLst/>
        </a:prstGeom>
      </xdr:spPr>
    </xdr:pic>
    <xdr:clientData/>
  </xdr:twoCellAnchor>
  <xdr:twoCellAnchor editAs="oneCell">
    <xdr:from>
      <xdr:col>4</xdr:col>
      <xdr:colOff>358592</xdr:colOff>
      <xdr:row>312</xdr:row>
      <xdr:rowOff>22406</xdr:rowOff>
    </xdr:from>
    <xdr:to>
      <xdr:col>4</xdr:col>
      <xdr:colOff>5683067</xdr:colOff>
      <xdr:row>333</xdr:row>
      <xdr:rowOff>82357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423651" y="61744406"/>
          <a:ext cx="5324475" cy="4295775"/>
        </a:xfrm>
        <a:prstGeom prst="rect">
          <a:avLst/>
        </a:prstGeom>
      </xdr:spPr>
    </xdr:pic>
    <xdr:clientData/>
  </xdr:twoCellAnchor>
  <xdr:twoCellAnchor editAs="oneCell">
    <xdr:from>
      <xdr:col>4</xdr:col>
      <xdr:colOff>974922</xdr:colOff>
      <xdr:row>348</xdr:row>
      <xdr:rowOff>11199</xdr:rowOff>
    </xdr:from>
    <xdr:to>
      <xdr:col>4</xdr:col>
      <xdr:colOff>4727772</xdr:colOff>
      <xdr:row>349</xdr:row>
      <xdr:rowOff>180968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039981" y="67380964"/>
          <a:ext cx="3752850" cy="371475"/>
        </a:xfrm>
        <a:prstGeom prst="rect">
          <a:avLst/>
        </a:prstGeom>
      </xdr:spPr>
    </xdr:pic>
    <xdr:clientData/>
  </xdr:twoCellAnchor>
  <xdr:twoCellAnchor editAs="oneCell">
    <xdr:from>
      <xdr:col>4</xdr:col>
      <xdr:colOff>683565</xdr:colOff>
      <xdr:row>350</xdr:row>
      <xdr:rowOff>201703</xdr:rowOff>
    </xdr:from>
    <xdr:to>
      <xdr:col>4</xdr:col>
      <xdr:colOff>5226990</xdr:colOff>
      <xdr:row>371</xdr:row>
      <xdr:rowOff>80680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748624" y="67974879"/>
          <a:ext cx="4543425" cy="4114800"/>
        </a:xfrm>
        <a:prstGeom prst="rect">
          <a:avLst/>
        </a:prstGeom>
      </xdr:spPr>
    </xdr:pic>
    <xdr:clientData/>
  </xdr:twoCellAnchor>
  <xdr:twoCellAnchor editAs="oneCell">
    <xdr:from>
      <xdr:col>4</xdr:col>
      <xdr:colOff>526678</xdr:colOff>
      <xdr:row>377</xdr:row>
      <xdr:rowOff>11208</xdr:rowOff>
    </xdr:from>
    <xdr:to>
      <xdr:col>4</xdr:col>
      <xdr:colOff>5374903</xdr:colOff>
      <xdr:row>385</xdr:row>
      <xdr:rowOff>178736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591737" y="74642384"/>
          <a:ext cx="4848225" cy="1781175"/>
        </a:xfrm>
        <a:prstGeom prst="rect">
          <a:avLst/>
        </a:prstGeom>
      </xdr:spPr>
    </xdr:pic>
    <xdr:clientData/>
  </xdr:twoCellAnchor>
  <xdr:twoCellAnchor editAs="oneCell">
    <xdr:from>
      <xdr:col>4</xdr:col>
      <xdr:colOff>784411</xdr:colOff>
      <xdr:row>390</xdr:row>
      <xdr:rowOff>11206</xdr:rowOff>
    </xdr:from>
    <xdr:to>
      <xdr:col>4</xdr:col>
      <xdr:colOff>5213536</xdr:colOff>
      <xdr:row>400</xdr:row>
      <xdr:rowOff>146797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849470" y="77264559"/>
          <a:ext cx="4429125" cy="2152650"/>
        </a:xfrm>
        <a:prstGeom prst="rect">
          <a:avLst/>
        </a:prstGeom>
      </xdr:spPr>
    </xdr:pic>
    <xdr:clientData/>
  </xdr:twoCellAnchor>
  <xdr:twoCellAnchor editAs="oneCell">
    <xdr:from>
      <xdr:col>4</xdr:col>
      <xdr:colOff>201706</xdr:colOff>
      <xdr:row>195</xdr:row>
      <xdr:rowOff>190500</xdr:rowOff>
    </xdr:from>
    <xdr:to>
      <xdr:col>4</xdr:col>
      <xdr:colOff>697075</xdr:colOff>
      <xdr:row>197</xdr:row>
      <xdr:rowOff>72878</xdr:rowOff>
    </xdr:to>
    <xdr:pic>
      <xdr:nvPicPr>
        <xdr:cNvPr id="36" name="Picture 35" descr="Tools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9481" y="39195375"/>
          <a:ext cx="495369" cy="282428"/>
        </a:xfrm>
        <a:prstGeom prst="rect">
          <a:avLst/>
        </a:prstGeom>
      </xdr:spPr>
    </xdr:pic>
    <xdr:clientData/>
  </xdr:twoCellAnchor>
  <xdr:twoCellAnchor editAs="oneCell">
    <xdr:from>
      <xdr:col>4</xdr:col>
      <xdr:colOff>896470</xdr:colOff>
      <xdr:row>195</xdr:row>
      <xdr:rowOff>185737</xdr:rowOff>
    </xdr:from>
    <xdr:to>
      <xdr:col>4</xdr:col>
      <xdr:colOff>2563578</xdr:colOff>
      <xdr:row>197</xdr:row>
      <xdr:rowOff>77641</xdr:rowOff>
    </xdr:to>
    <xdr:pic>
      <xdr:nvPicPr>
        <xdr:cNvPr id="38" name="Picture 37" descr="ProtectSheet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4245" y="39190612"/>
          <a:ext cx="1667108" cy="291954"/>
        </a:xfrm>
        <a:prstGeom prst="rect">
          <a:avLst/>
        </a:prstGeom>
      </xdr:spPr>
    </xdr:pic>
    <xdr:clientData/>
  </xdr:twoCellAnchor>
  <xdr:twoCellAnchor editAs="oneCell">
    <xdr:from>
      <xdr:col>4</xdr:col>
      <xdr:colOff>123263</xdr:colOff>
      <xdr:row>179</xdr:row>
      <xdr:rowOff>95250</xdr:rowOff>
    </xdr:from>
    <xdr:to>
      <xdr:col>4</xdr:col>
      <xdr:colOff>618632</xdr:colOff>
      <xdr:row>180</xdr:row>
      <xdr:rowOff>179333</xdr:rowOff>
    </xdr:to>
    <xdr:pic>
      <xdr:nvPicPr>
        <xdr:cNvPr id="39" name="Picture 38" descr="Tools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038" y="35899725"/>
          <a:ext cx="495369" cy="284108"/>
        </a:xfrm>
        <a:prstGeom prst="rect">
          <a:avLst/>
        </a:prstGeom>
      </xdr:spPr>
    </xdr:pic>
    <xdr:clientData/>
  </xdr:twoCellAnchor>
  <xdr:twoCellAnchor editAs="oneCell">
    <xdr:from>
      <xdr:col>4</xdr:col>
      <xdr:colOff>168088</xdr:colOff>
      <xdr:row>199</xdr:row>
      <xdr:rowOff>179294</xdr:rowOff>
    </xdr:from>
    <xdr:to>
      <xdr:col>4</xdr:col>
      <xdr:colOff>663457</xdr:colOff>
      <xdr:row>201</xdr:row>
      <xdr:rowOff>61672</xdr:rowOff>
    </xdr:to>
    <xdr:pic>
      <xdr:nvPicPr>
        <xdr:cNvPr id="46" name="Picture 45" descr="Tools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5863" y="39984269"/>
          <a:ext cx="495369" cy="282428"/>
        </a:xfrm>
        <a:prstGeom prst="rect">
          <a:avLst/>
        </a:prstGeom>
      </xdr:spPr>
    </xdr:pic>
    <xdr:clientData/>
  </xdr:twoCellAnchor>
  <xdr:twoCellAnchor editAs="oneCell">
    <xdr:from>
      <xdr:col>4</xdr:col>
      <xdr:colOff>865260</xdr:colOff>
      <xdr:row>199</xdr:row>
      <xdr:rowOff>167458</xdr:rowOff>
    </xdr:from>
    <xdr:to>
      <xdr:col>4</xdr:col>
      <xdr:colOff>3455990</xdr:colOff>
      <xdr:row>201</xdr:row>
      <xdr:rowOff>73507</xdr:rowOff>
    </xdr:to>
    <xdr:pic>
      <xdr:nvPicPr>
        <xdr:cNvPr id="47" name="Picture 46" descr="protect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23035" y="39972433"/>
          <a:ext cx="2590730" cy="306099"/>
        </a:xfrm>
        <a:prstGeom prst="rect">
          <a:avLst/>
        </a:prstGeom>
      </xdr:spPr>
    </xdr:pic>
    <xdr:clientData/>
  </xdr:twoCellAnchor>
  <xdr:twoCellAnchor editAs="oneCell">
    <xdr:from>
      <xdr:col>4</xdr:col>
      <xdr:colOff>2028265</xdr:colOff>
      <xdr:row>190</xdr:row>
      <xdr:rowOff>168089</xdr:rowOff>
    </xdr:from>
    <xdr:to>
      <xdr:col>4</xdr:col>
      <xdr:colOff>3723715</xdr:colOff>
      <xdr:row>193</xdr:row>
      <xdr:rowOff>39222</xdr:rowOff>
    </xdr:to>
    <xdr:pic>
      <xdr:nvPicPr>
        <xdr:cNvPr id="53" name="Picture 5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86040" y="38172839"/>
          <a:ext cx="1695450" cy="471208"/>
        </a:xfrm>
        <a:prstGeom prst="rect">
          <a:avLst/>
        </a:prstGeom>
      </xdr:spPr>
    </xdr:pic>
    <xdr:clientData/>
  </xdr:twoCellAnchor>
  <xdr:twoCellAnchor editAs="oneCell">
    <xdr:from>
      <xdr:col>4</xdr:col>
      <xdr:colOff>1949824</xdr:colOff>
      <xdr:row>170</xdr:row>
      <xdr:rowOff>123265</xdr:rowOff>
    </xdr:from>
    <xdr:to>
      <xdr:col>4</xdr:col>
      <xdr:colOff>3645274</xdr:colOff>
      <xdr:row>173</xdr:row>
      <xdr:rowOff>3922</xdr:rowOff>
    </xdr:to>
    <xdr:pic>
      <xdr:nvPicPr>
        <xdr:cNvPr id="54" name="Picture 5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07599" y="34127515"/>
          <a:ext cx="1695450" cy="480732"/>
        </a:xfrm>
        <a:prstGeom prst="rect">
          <a:avLst/>
        </a:prstGeom>
      </xdr:spPr>
    </xdr:pic>
    <xdr:clientData/>
  </xdr:twoCellAnchor>
  <xdr:twoCellAnchor editAs="oneCell">
    <xdr:from>
      <xdr:col>4</xdr:col>
      <xdr:colOff>89647</xdr:colOff>
      <xdr:row>170</xdr:row>
      <xdr:rowOff>199465</xdr:rowOff>
    </xdr:from>
    <xdr:to>
      <xdr:col>4</xdr:col>
      <xdr:colOff>765922</xdr:colOff>
      <xdr:row>172</xdr:row>
      <xdr:rowOff>129428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47422" y="34203715"/>
          <a:ext cx="676275" cy="330013"/>
        </a:xfrm>
        <a:prstGeom prst="rect">
          <a:avLst/>
        </a:prstGeom>
      </xdr:spPr>
    </xdr:pic>
    <xdr:clientData/>
  </xdr:twoCellAnchor>
  <xdr:twoCellAnchor editAs="oneCell">
    <xdr:from>
      <xdr:col>4</xdr:col>
      <xdr:colOff>896471</xdr:colOff>
      <xdr:row>170</xdr:row>
      <xdr:rowOff>137552</xdr:rowOff>
    </xdr:from>
    <xdr:to>
      <xdr:col>4</xdr:col>
      <xdr:colOff>1791821</xdr:colOff>
      <xdr:row>172</xdr:row>
      <xdr:rowOff>191340</xdr:rowOff>
    </xdr:to>
    <xdr:pic>
      <xdr:nvPicPr>
        <xdr:cNvPr id="56" name="Picture 5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54246" y="34141802"/>
          <a:ext cx="895350" cy="453838"/>
        </a:xfrm>
        <a:prstGeom prst="rect">
          <a:avLst/>
        </a:prstGeom>
      </xdr:spPr>
    </xdr:pic>
    <xdr:clientData/>
  </xdr:twoCellAnchor>
  <xdr:twoCellAnchor editAs="oneCell">
    <xdr:from>
      <xdr:col>4</xdr:col>
      <xdr:colOff>134472</xdr:colOff>
      <xdr:row>175</xdr:row>
      <xdr:rowOff>112058</xdr:rowOff>
    </xdr:from>
    <xdr:to>
      <xdr:col>4</xdr:col>
      <xdr:colOff>629841</xdr:colOff>
      <xdr:row>176</xdr:row>
      <xdr:rowOff>196142</xdr:rowOff>
    </xdr:to>
    <xdr:pic>
      <xdr:nvPicPr>
        <xdr:cNvPr id="57" name="Picture 56" descr="Tools.pn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2247" y="35116433"/>
          <a:ext cx="495369" cy="284109"/>
        </a:xfrm>
        <a:prstGeom prst="rect">
          <a:avLst/>
        </a:prstGeom>
      </xdr:spPr>
    </xdr:pic>
    <xdr:clientData/>
  </xdr:twoCellAnchor>
  <xdr:twoCellAnchor editAs="oneCell">
    <xdr:from>
      <xdr:col>4</xdr:col>
      <xdr:colOff>168090</xdr:colOff>
      <xdr:row>191</xdr:row>
      <xdr:rowOff>37822</xdr:rowOff>
    </xdr:from>
    <xdr:to>
      <xdr:col>4</xdr:col>
      <xdr:colOff>844365</xdr:colOff>
      <xdr:row>192</xdr:row>
      <xdr:rowOff>169492</xdr:rowOff>
    </xdr:to>
    <xdr:pic>
      <xdr:nvPicPr>
        <xdr:cNvPr id="58" name="Picture 5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25865" y="38242597"/>
          <a:ext cx="676275" cy="331695"/>
        </a:xfrm>
        <a:prstGeom prst="rect">
          <a:avLst/>
        </a:prstGeom>
      </xdr:spPr>
    </xdr:pic>
    <xdr:clientData/>
  </xdr:twoCellAnchor>
  <xdr:twoCellAnchor editAs="oneCell">
    <xdr:from>
      <xdr:col>4</xdr:col>
      <xdr:colOff>974914</xdr:colOff>
      <xdr:row>190</xdr:row>
      <xdr:rowOff>177614</xdr:rowOff>
    </xdr:from>
    <xdr:to>
      <xdr:col>4</xdr:col>
      <xdr:colOff>1870264</xdr:colOff>
      <xdr:row>193</xdr:row>
      <xdr:rowOff>29697</xdr:rowOff>
    </xdr:to>
    <xdr:pic>
      <xdr:nvPicPr>
        <xdr:cNvPr id="59" name="Picture 5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32689" y="38182364"/>
          <a:ext cx="895350" cy="452158"/>
        </a:xfrm>
        <a:prstGeom prst="rect">
          <a:avLst/>
        </a:prstGeom>
      </xdr:spPr>
    </xdr:pic>
    <xdr:clientData/>
  </xdr:twoCellAnchor>
  <xdr:twoCellAnchor editAs="oneCell">
    <xdr:from>
      <xdr:col>4</xdr:col>
      <xdr:colOff>862853</xdr:colOff>
      <xdr:row>175</xdr:row>
      <xdr:rowOff>121603</xdr:rowOff>
    </xdr:from>
    <xdr:to>
      <xdr:col>4</xdr:col>
      <xdr:colOff>3215528</xdr:colOff>
      <xdr:row>176</xdr:row>
      <xdr:rowOff>186597</xdr:rowOff>
    </xdr:to>
    <xdr:pic>
      <xdr:nvPicPr>
        <xdr:cNvPr id="60" name="Picture 59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920628" y="35125978"/>
          <a:ext cx="2352675" cy="265019"/>
        </a:xfrm>
        <a:prstGeom prst="rect">
          <a:avLst/>
        </a:prstGeom>
      </xdr:spPr>
    </xdr:pic>
    <xdr:clientData/>
  </xdr:twoCellAnchor>
  <xdr:twoCellAnchor editAs="oneCell">
    <xdr:from>
      <xdr:col>4</xdr:col>
      <xdr:colOff>773206</xdr:colOff>
      <xdr:row>179</xdr:row>
      <xdr:rowOff>114319</xdr:rowOff>
    </xdr:from>
    <xdr:to>
      <xdr:col>4</xdr:col>
      <xdr:colOff>3754531</xdr:colOff>
      <xdr:row>180</xdr:row>
      <xdr:rowOff>160263</xdr:rowOff>
    </xdr:to>
    <xdr:pic>
      <xdr:nvPicPr>
        <xdr:cNvPr id="61" name="Picture 60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830981" y="35918794"/>
          <a:ext cx="2981325" cy="245969"/>
        </a:xfrm>
        <a:prstGeom prst="rect">
          <a:avLst/>
        </a:prstGeom>
      </xdr:spPr>
    </xdr:pic>
    <xdr:clientData/>
  </xdr:twoCellAnchor>
  <xdr:twoCellAnchor editAs="oneCell">
    <xdr:from>
      <xdr:col>4</xdr:col>
      <xdr:colOff>201705</xdr:colOff>
      <xdr:row>291</xdr:row>
      <xdr:rowOff>5596</xdr:rowOff>
    </xdr:from>
    <xdr:to>
      <xdr:col>4</xdr:col>
      <xdr:colOff>697074</xdr:colOff>
      <xdr:row>292</xdr:row>
      <xdr:rowOff>89679</xdr:rowOff>
    </xdr:to>
    <xdr:pic>
      <xdr:nvPicPr>
        <xdr:cNvPr id="62" name="Picture 61" descr="Tools.png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9480" y="58212871"/>
          <a:ext cx="495369" cy="284108"/>
        </a:xfrm>
        <a:prstGeom prst="rect">
          <a:avLst/>
        </a:prstGeom>
      </xdr:spPr>
    </xdr:pic>
    <xdr:clientData/>
  </xdr:twoCellAnchor>
  <xdr:twoCellAnchor editAs="oneCell">
    <xdr:from>
      <xdr:col>4</xdr:col>
      <xdr:colOff>168090</xdr:colOff>
      <xdr:row>237</xdr:row>
      <xdr:rowOff>16800</xdr:rowOff>
    </xdr:from>
    <xdr:to>
      <xdr:col>4</xdr:col>
      <xdr:colOff>663459</xdr:colOff>
      <xdr:row>238</xdr:row>
      <xdr:rowOff>100884</xdr:rowOff>
    </xdr:to>
    <xdr:pic>
      <xdr:nvPicPr>
        <xdr:cNvPr id="63" name="Picture 62" descr="Tools.png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5865" y="47422725"/>
          <a:ext cx="495369" cy="284109"/>
        </a:xfrm>
        <a:prstGeom prst="rect">
          <a:avLst/>
        </a:prstGeom>
      </xdr:spPr>
    </xdr:pic>
    <xdr:clientData/>
  </xdr:twoCellAnchor>
  <xdr:twoCellAnchor editAs="oneCell">
    <xdr:from>
      <xdr:col>4</xdr:col>
      <xdr:colOff>78441</xdr:colOff>
      <xdr:row>223</xdr:row>
      <xdr:rowOff>179296</xdr:rowOff>
    </xdr:from>
    <xdr:to>
      <xdr:col>4</xdr:col>
      <xdr:colOff>5841066</xdr:colOff>
      <xdr:row>232</xdr:row>
      <xdr:rowOff>97493</xdr:rowOff>
    </xdr:to>
    <xdr:pic>
      <xdr:nvPicPr>
        <xdr:cNvPr id="64" name="Picture 6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136216" y="44784871"/>
          <a:ext cx="5762625" cy="1718422"/>
        </a:xfrm>
        <a:prstGeom prst="rect">
          <a:avLst/>
        </a:prstGeom>
      </xdr:spPr>
    </xdr:pic>
    <xdr:clientData/>
  </xdr:twoCellAnchor>
  <xdr:twoCellAnchor editAs="oneCell">
    <xdr:from>
      <xdr:col>4</xdr:col>
      <xdr:colOff>201706</xdr:colOff>
      <xdr:row>215</xdr:row>
      <xdr:rowOff>145676</xdr:rowOff>
    </xdr:from>
    <xdr:to>
      <xdr:col>4</xdr:col>
      <xdr:colOff>725581</xdr:colOff>
      <xdr:row>217</xdr:row>
      <xdr:rowOff>199465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259481" y="43151051"/>
          <a:ext cx="523875" cy="453839"/>
        </a:xfrm>
        <a:prstGeom prst="rect">
          <a:avLst/>
        </a:prstGeom>
      </xdr:spPr>
    </xdr:pic>
    <xdr:clientData/>
  </xdr:twoCellAnchor>
  <xdr:twoCellAnchor editAs="oneCell">
    <xdr:from>
      <xdr:col>4</xdr:col>
      <xdr:colOff>1019736</xdr:colOff>
      <xdr:row>215</xdr:row>
      <xdr:rowOff>169489</xdr:rowOff>
    </xdr:from>
    <xdr:to>
      <xdr:col>4</xdr:col>
      <xdr:colOff>2086536</xdr:colOff>
      <xdr:row>217</xdr:row>
      <xdr:rowOff>175653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77511" y="43174864"/>
          <a:ext cx="1066800" cy="406214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2286000</xdr:colOff>
      <xdr:row>215</xdr:row>
      <xdr:rowOff>174251</xdr:rowOff>
    </xdr:from>
    <xdr:to>
      <xdr:col>4</xdr:col>
      <xdr:colOff>3686175</xdr:colOff>
      <xdr:row>217</xdr:row>
      <xdr:rowOff>170890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43775" y="43179626"/>
          <a:ext cx="1400175" cy="396689"/>
        </a:xfrm>
        <a:prstGeom prst="rect">
          <a:avLst/>
        </a:prstGeom>
      </xdr:spPr>
    </xdr:pic>
    <xdr:clientData/>
  </xdr:twoCellAnchor>
  <xdr:twoCellAnchor editAs="oneCell">
    <xdr:from>
      <xdr:col>4</xdr:col>
      <xdr:colOff>33618</xdr:colOff>
      <xdr:row>218</xdr:row>
      <xdr:rowOff>156882</xdr:rowOff>
    </xdr:from>
    <xdr:to>
      <xdr:col>5</xdr:col>
      <xdr:colOff>0</xdr:colOff>
      <xdr:row>222</xdr:row>
      <xdr:rowOff>178733</xdr:rowOff>
    </xdr:to>
    <xdr:pic>
      <xdr:nvPicPr>
        <xdr:cNvPr id="68" name="Picture 67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 l="698" r="1728"/>
        <a:stretch>
          <a:fillRect/>
        </a:stretch>
      </xdr:blipFill>
      <xdr:spPr>
        <a:xfrm>
          <a:off x="5091393" y="43762332"/>
          <a:ext cx="6262407" cy="821951"/>
        </a:xfrm>
        <a:prstGeom prst="rect">
          <a:avLst/>
        </a:prstGeom>
      </xdr:spPr>
    </xdr:pic>
    <xdr:clientData/>
  </xdr:twoCellAnchor>
  <xdr:twoCellAnchor editAs="oneCell">
    <xdr:from>
      <xdr:col>4</xdr:col>
      <xdr:colOff>918883</xdr:colOff>
      <xdr:row>237</xdr:row>
      <xdr:rowOff>21583</xdr:rowOff>
    </xdr:from>
    <xdr:to>
      <xdr:col>4</xdr:col>
      <xdr:colOff>3271558</xdr:colOff>
      <xdr:row>238</xdr:row>
      <xdr:rowOff>96102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976658" y="47427508"/>
          <a:ext cx="2352675" cy="274544"/>
        </a:xfrm>
        <a:prstGeom prst="rect">
          <a:avLst/>
        </a:prstGeom>
      </xdr:spPr>
    </xdr:pic>
    <xdr:clientData/>
  </xdr:twoCellAnchor>
  <xdr:twoCellAnchor editAs="oneCell">
    <xdr:from>
      <xdr:col>4</xdr:col>
      <xdr:colOff>44823</xdr:colOff>
      <xdr:row>239</xdr:row>
      <xdr:rowOff>145685</xdr:rowOff>
    </xdr:from>
    <xdr:to>
      <xdr:col>4</xdr:col>
      <xdr:colOff>6272823</xdr:colOff>
      <xdr:row>260</xdr:row>
      <xdr:rowOff>120577</xdr:rowOff>
    </xdr:to>
    <xdr:pic>
      <xdr:nvPicPr>
        <xdr:cNvPr id="70" name="Picture 69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102598" y="47951660"/>
          <a:ext cx="6228000" cy="4175417"/>
        </a:xfrm>
        <a:prstGeom prst="rect">
          <a:avLst/>
        </a:prstGeom>
      </xdr:spPr>
    </xdr:pic>
    <xdr:clientData/>
  </xdr:twoCellAnchor>
  <xdr:twoCellAnchor editAs="oneCell">
    <xdr:from>
      <xdr:col>4</xdr:col>
      <xdr:colOff>627530</xdr:colOff>
      <xdr:row>261</xdr:row>
      <xdr:rowOff>11198</xdr:rowOff>
    </xdr:from>
    <xdr:to>
      <xdr:col>4</xdr:col>
      <xdr:colOff>5561480</xdr:colOff>
      <xdr:row>286</xdr:row>
      <xdr:rowOff>159676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685305" y="52217723"/>
          <a:ext cx="4933950" cy="5149103"/>
        </a:xfrm>
        <a:prstGeom prst="rect">
          <a:avLst/>
        </a:prstGeom>
      </xdr:spPr>
    </xdr:pic>
    <xdr:clientData/>
  </xdr:twoCellAnchor>
  <xdr:twoCellAnchor editAs="oneCell">
    <xdr:from>
      <xdr:col>4</xdr:col>
      <xdr:colOff>33618</xdr:colOff>
      <xdr:row>293</xdr:row>
      <xdr:rowOff>22406</xdr:rowOff>
    </xdr:from>
    <xdr:to>
      <xdr:col>4</xdr:col>
      <xdr:colOff>6261618</xdr:colOff>
      <xdr:row>311</xdr:row>
      <xdr:rowOff>24035</xdr:rowOff>
    </xdr:to>
    <xdr:pic>
      <xdr:nvPicPr>
        <xdr:cNvPr id="72" name="Picture 71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091393" y="58629731"/>
          <a:ext cx="6228000" cy="3602079"/>
        </a:xfrm>
        <a:prstGeom prst="rect">
          <a:avLst/>
        </a:prstGeom>
      </xdr:spPr>
    </xdr:pic>
    <xdr:clientData/>
  </xdr:twoCellAnchor>
  <xdr:twoCellAnchor editAs="oneCell">
    <xdr:from>
      <xdr:col>4</xdr:col>
      <xdr:colOff>1154206</xdr:colOff>
      <xdr:row>291</xdr:row>
      <xdr:rowOff>29428</xdr:rowOff>
    </xdr:from>
    <xdr:to>
      <xdr:col>4</xdr:col>
      <xdr:colOff>2840131</xdr:colOff>
      <xdr:row>292</xdr:row>
      <xdr:rowOff>65847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211981" y="58236703"/>
          <a:ext cx="1685925" cy="236444"/>
        </a:xfrm>
        <a:prstGeom prst="rect">
          <a:avLst/>
        </a:prstGeom>
      </xdr:spPr>
    </xdr:pic>
    <xdr:clientData/>
  </xdr:twoCellAnchor>
  <xdr:twoCellAnchor editAs="oneCell">
    <xdr:from>
      <xdr:col>4</xdr:col>
      <xdr:colOff>358592</xdr:colOff>
      <xdr:row>312</xdr:row>
      <xdr:rowOff>22406</xdr:rowOff>
    </xdr:from>
    <xdr:to>
      <xdr:col>4</xdr:col>
      <xdr:colOff>5683067</xdr:colOff>
      <xdr:row>333</xdr:row>
      <xdr:rowOff>82357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416367" y="62430206"/>
          <a:ext cx="5324475" cy="4260476"/>
        </a:xfrm>
        <a:prstGeom prst="rect">
          <a:avLst/>
        </a:prstGeom>
      </xdr:spPr>
    </xdr:pic>
    <xdr:clientData/>
  </xdr:twoCellAnchor>
  <xdr:twoCellAnchor editAs="oneCell">
    <xdr:from>
      <xdr:col>4</xdr:col>
      <xdr:colOff>974922</xdr:colOff>
      <xdr:row>348</xdr:row>
      <xdr:rowOff>11199</xdr:rowOff>
    </xdr:from>
    <xdr:to>
      <xdr:col>4</xdr:col>
      <xdr:colOff>4727772</xdr:colOff>
      <xdr:row>349</xdr:row>
      <xdr:rowOff>180968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032697" y="69619899"/>
          <a:ext cx="3752850" cy="369794"/>
        </a:xfrm>
        <a:prstGeom prst="rect">
          <a:avLst/>
        </a:prstGeom>
      </xdr:spPr>
    </xdr:pic>
    <xdr:clientData/>
  </xdr:twoCellAnchor>
  <xdr:twoCellAnchor editAs="oneCell">
    <xdr:from>
      <xdr:col>4</xdr:col>
      <xdr:colOff>683565</xdr:colOff>
      <xdr:row>350</xdr:row>
      <xdr:rowOff>201703</xdr:rowOff>
    </xdr:from>
    <xdr:to>
      <xdr:col>4</xdr:col>
      <xdr:colOff>5226990</xdr:colOff>
      <xdr:row>371</xdr:row>
      <xdr:rowOff>80680</xdr:rowOff>
    </xdr:to>
    <xdr:pic>
      <xdr:nvPicPr>
        <xdr:cNvPr id="76" name="Picture 7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741340" y="70210453"/>
          <a:ext cx="4543425" cy="4079502"/>
        </a:xfrm>
        <a:prstGeom prst="rect">
          <a:avLst/>
        </a:prstGeom>
      </xdr:spPr>
    </xdr:pic>
    <xdr:clientData/>
  </xdr:twoCellAnchor>
  <xdr:twoCellAnchor editAs="oneCell">
    <xdr:from>
      <xdr:col>4</xdr:col>
      <xdr:colOff>526678</xdr:colOff>
      <xdr:row>377</xdr:row>
      <xdr:rowOff>11208</xdr:rowOff>
    </xdr:from>
    <xdr:to>
      <xdr:col>4</xdr:col>
      <xdr:colOff>5374903</xdr:colOff>
      <xdr:row>385</xdr:row>
      <xdr:rowOff>178736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584453" y="75420633"/>
          <a:ext cx="4848225" cy="1767728"/>
        </a:xfrm>
        <a:prstGeom prst="rect">
          <a:avLst/>
        </a:prstGeom>
      </xdr:spPr>
    </xdr:pic>
    <xdr:clientData/>
  </xdr:twoCellAnchor>
  <xdr:twoCellAnchor editAs="oneCell">
    <xdr:from>
      <xdr:col>4</xdr:col>
      <xdr:colOff>784411</xdr:colOff>
      <xdr:row>390</xdr:row>
      <xdr:rowOff>11206</xdr:rowOff>
    </xdr:from>
    <xdr:to>
      <xdr:col>4</xdr:col>
      <xdr:colOff>5213536</xdr:colOff>
      <xdr:row>400</xdr:row>
      <xdr:rowOff>146797</xdr:rowOff>
    </xdr:to>
    <xdr:pic>
      <xdr:nvPicPr>
        <xdr:cNvPr id="78" name="Picture 77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842186" y="78020956"/>
          <a:ext cx="4429125" cy="2135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34925</xdr:colOff>
      <xdr:row>42</xdr:row>
      <xdr:rowOff>47625</xdr:rowOff>
    </xdr:from>
    <xdr:to>
      <xdr:col>7</xdr:col>
      <xdr:colOff>1025525</xdr:colOff>
      <xdr:row>42</xdr:row>
      <xdr:rowOff>209550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0175" y="10525125"/>
          <a:ext cx="990600" cy="16192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Capital">
      <a:majorFont>
        <a:latin typeface="Calisto MT"/>
        <a:ea typeface=""/>
        <a:cs typeface=""/>
        <a:font script="Jpan" typeface="ＭＳ 明朝"/>
      </a:majorFont>
      <a:minorFont>
        <a:latin typeface="Calisto MT"/>
        <a:ea typeface=""/>
        <a:cs typeface=""/>
        <a:font script="Jpan" typeface="ＭＳ 明朝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34998626667073579"/>
    <pageSetUpPr fitToPage="1"/>
  </sheetPr>
  <dimension ref="A1:P546"/>
  <sheetViews>
    <sheetView tabSelected="1" zoomScale="85" zoomScaleNormal="85" workbookViewId="0"/>
  </sheetViews>
  <sheetFormatPr defaultColWidth="8.875" defaultRowHeight="15.75" customHeight="1"/>
  <cols>
    <col min="1" max="1" width="6.25" style="330" customWidth="1"/>
    <col min="2" max="2" width="44.125" style="330" customWidth="1"/>
    <col min="3" max="3" width="9.375" style="330" customWidth="1"/>
    <col min="4" max="4" width="6.625" style="330" customWidth="1"/>
    <col min="5" max="5" width="82.625" style="308" customWidth="1"/>
    <col min="6" max="6" width="2.625" style="330" customWidth="1"/>
    <col min="7" max="7" width="6.625" style="330" customWidth="1"/>
    <col min="8" max="8" width="61.625" style="330" customWidth="1"/>
    <col min="9" max="9" width="2.75" style="330" customWidth="1"/>
    <col min="10" max="10" width="8.875" style="330" customWidth="1"/>
    <col min="11" max="11" width="54.375" style="330" customWidth="1"/>
    <col min="12" max="15" width="8.875" style="330" customWidth="1"/>
    <col min="16" max="16" width="8.875" style="330"/>
    <col min="17" max="17" width="8.875" style="330" customWidth="1"/>
    <col min="18" max="16384" width="8.875" style="330"/>
  </cols>
  <sheetData>
    <row r="1" spans="1:16" ht="15.95" customHeight="1">
      <c r="B1" s="307" t="s">
        <v>477</v>
      </c>
      <c r="D1" s="222" t="s">
        <v>88</v>
      </c>
      <c r="G1" s="305" t="s">
        <v>442</v>
      </c>
      <c r="H1" s="304"/>
      <c r="J1" s="222" t="s">
        <v>545</v>
      </c>
      <c r="N1" s="157"/>
    </row>
    <row r="2" spans="1:16" ht="15.75" customHeight="1">
      <c r="B2" s="330" t="s">
        <v>478</v>
      </c>
      <c r="E2" s="308" t="s">
        <v>161</v>
      </c>
      <c r="G2" s="218"/>
      <c r="H2" s="223" t="s">
        <v>465</v>
      </c>
    </row>
    <row r="3" spans="1:16" ht="15.75" customHeight="1">
      <c r="A3" s="301"/>
      <c r="B3" s="161" t="s">
        <v>479</v>
      </c>
      <c r="E3" s="308" t="s">
        <v>661</v>
      </c>
      <c r="G3" s="218"/>
      <c r="H3" s="223" t="s">
        <v>466</v>
      </c>
      <c r="J3" s="345" t="s">
        <v>658</v>
      </c>
      <c r="K3" s="330" t="s">
        <v>657</v>
      </c>
      <c r="N3" s="223"/>
    </row>
    <row r="4" spans="1:16" ht="15.75" customHeight="1">
      <c r="A4" s="301"/>
      <c r="B4" s="161"/>
      <c r="D4" s="316"/>
      <c r="E4" s="221" t="s">
        <v>162</v>
      </c>
      <c r="G4" s="218"/>
      <c r="H4" s="223" t="s">
        <v>467</v>
      </c>
      <c r="J4" s="345"/>
    </row>
    <row r="5" spans="1:16" ht="15.75" customHeight="1">
      <c r="B5" s="300" t="s">
        <v>433</v>
      </c>
      <c r="D5" s="316"/>
      <c r="E5" s="316"/>
      <c r="G5" s="218"/>
      <c r="J5" s="345" t="s">
        <v>546</v>
      </c>
      <c r="K5" s="330" t="s">
        <v>547</v>
      </c>
    </row>
    <row r="6" spans="1:16" ht="15.75" customHeight="1">
      <c r="D6" s="316"/>
      <c r="E6" s="221" t="s">
        <v>164</v>
      </c>
      <c r="G6" s="218"/>
      <c r="H6" s="223" t="s">
        <v>468</v>
      </c>
      <c r="K6" s="330" t="s">
        <v>548</v>
      </c>
    </row>
    <row r="7" spans="1:16" ht="15.75" customHeight="1">
      <c r="A7" s="301">
        <v>1</v>
      </c>
      <c r="B7" s="161" t="s">
        <v>473</v>
      </c>
      <c r="C7" s="330" t="s">
        <v>434</v>
      </c>
      <c r="D7" s="316"/>
      <c r="E7" s="221" t="s">
        <v>165</v>
      </c>
      <c r="G7" s="218"/>
      <c r="H7" s="223" t="s">
        <v>469</v>
      </c>
      <c r="K7" s="330" t="s">
        <v>549</v>
      </c>
    </row>
    <row r="8" spans="1:16" ht="15.75" customHeight="1">
      <c r="A8" s="301">
        <v>1.1000000000000001</v>
      </c>
      <c r="B8" s="330" t="s">
        <v>220</v>
      </c>
      <c r="C8" s="330" t="s">
        <v>526</v>
      </c>
      <c r="D8" s="316"/>
      <c r="E8" s="221" t="s">
        <v>167</v>
      </c>
      <c r="G8" s="218"/>
      <c r="H8" s="223"/>
      <c r="I8" s="137"/>
      <c r="J8" s="345"/>
      <c r="K8" s="330" t="s">
        <v>550</v>
      </c>
      <c r="L8" s="188"/>
    </row>
    <row r="9" spans="1:16" ht="15.75" customHeight="1">
      <c r="A9" s="301">
        <v>1.2</v>
      </c>
      <c r="B9" s="330" t="s">
        <v>221</v>
      </c>
      <c r="C9" s="330" t="s">
        <v>527</v>
      </c>
      <c r="D9" s="316"/>
      <c r="E9" s="221" t="s">
        <v>166</v>
      </c>
      <c r="H9" s="299" t="s">
        <v>430</v>
      </c>
      <c r="J9" s="345"/>
      <c r="L9" s="188"/>
      <c r="N9" s="223"/>
    </row>
    <row r="10" spans="1:16" ht="15.75" customHeight="1">
      <c r="A10" s="301">
        <v>1.3</v>
      </c>
      <c r="B10" s="330" t="s">
        <v>219</v>
      </c>
      <c r="C10" s="330" t="s">
        <v>528</v>
      </c>
      <c r="D10" s="316"/>
      <c r="E10" s="316"/>
      <c r="H10" s="223" t="s">
        <v>431</v>
      </c>
      <c r="J10" s="345" t="s">
        <v>551</v>
      </c>
      <c r="K10" s="330" t="s">
        <v>552</v>
      </c>
      <c r="L10" s="188"/>
      <c r="N10" s="158"/>
    </row>
    <row r="11" spans="1:16" ht="15.75" customHeight="1">
      <c r="A11" s="301">
        <v>1.4</v>
      </c>
      <c r="B11" s="330" t="s">
        <v>388</v>
      </c>
      <c r="C11" s="330" t="s">
        <v>529</v>
      </c>
      <c r="D11" s="316"/>
      <c r="E11" s="221" t="s">
        <v>168</v>
      </c>
      <c r="G11" s="316"/>
      <c r="H11" s="226" t="s">
        <v>432</v>
      </c>
      <c r="J11" s="345" t="s">
        <v>553</v>
      </c>
      <c r="K11" s="330" t="s">
        <v>554</v>
      </c>
      <c r="L11" s="188"/>
      <c r="N11" s="158"/>
    </row>
    <row r="12" spans="1:16" ht="15.75" customHeight="1">
      <c r="A12" s="301">
        <v>1.5</v>
      </c>
      <c r="B12" s="161" t="s">
        <v>393</v>
      </c>
      <c r="C12" s="330" t="s">
        <v>530</v>
      </c>
      <c r="D12" s="316"/>
      <c r="E12" s="221" t="s">
        <v>408</v>
      </c>
      <c r="G12" s="316"/>
      <c r="H12" s="316"/>
      <c r="N12" s="159"/>
    </row>
    <row r="13" spans="1:16" ht="15.75" customHeight="1">
      <c r="A13" s="301">
        <v>1.6</v>
      </c>
      <c r="B13" s="302" t="s">
        <v>402</v>
      </c>
      <c r="C13" s="330" t="s">
        <v>531</v>
      </c>
      <c r="D13" s="316"/>
      <c r="E13" s="221" t="s">
        <v>409</v>
      </c>
      <c r="G13" s="222" t="s">
        <v>92</v>
      </c>
      <c r="J13" s="345" t="s">
        <v>555</v>
      </c>
      <c r="K13" s="330" t="s">
        <v>556</v>
      </c>
      <c r="L13" s="160"/>
    </row>
    <row r="14" spans="1:16" ht="15.75" customHeight="1">
      <c r="A14" s="301">
        <v>1.7</v>
      </c>
      <c r="B14" s="161" t="s">
        <v>474</v>
      </c>
      <c r="C14" s="330" t="s">
        <v>532</v>
      </c>
      <c r="D14" s="316"/>
      <c r="E14" s="221" t="s">
        <v>410</v>
      </c>
      <c r="H14" s="330" t="s">
        <v>163</v>
      </c>
      <c r="J14" s="345"/>
      <c r="K14" s="330" t="s">
        <v>557</v>
      </c>
      <c r="L14" s="188"/>
      <c r="P14" s="158"/>
    </row>
    <row r="15" spans="1:16" ht="15.75" customHeight="1">
      <c r="A15" s="301">
        <v>1.8</v>
      </c>
      <c r="B15" s="330" t="s">
        <v>438</v>
      </c>
      <c r="C15" s="330" t="s">
        <v>533</v>
      </c>
      <c r="D15" s="316"/>
      <c r="E15" s="221"/>
      <c r="H15" s="330" t="s">
        <v>407</v>
      </c>
      <c r="K15" s="330" t="s">
        <v>558</v>
      </c>
      <c r="P15" s="158"/>
    </row>
    <row r="16" spans="1:16" ht="15.75" customHeight="1">
      <c r="A16" s="301">
        <v>2</v>
      </c>
      <c r="B16" s="330" t="s">
        <v>435</v>
      </c>
      <c r="C16" s="330" t="s">
        <v>534</v>
      </c>
      <c r="D16" s="316"/>
      <c r="E16" s="308" t="s">
        <v>559</v>
      </c>
      <c r="H16" s="330" t="s">
        <v>560</v>
      </c>
      <c r="J16" s="345"/>
      <c r="K16" s="330" t="s">
        <v>561</v>
      </c>
      <c r="L16" s="188"/>
      <c r="P16" s="158"/>
    </row>
    <row r="17" spans="1:16" ht="15.75" customHeight="1">
      <c r="A17" s="301">
        <v>3</v>
      </c>
      <c r="B17" s="330" t="s">
        <v>459</v>
      </c>
      <c r="C17" s="330" t="s">
        <v>535</v>
      </c>
      <c r="D17" s="316"/>
      <c r="E17" s="221" t="s">
        <v>562</v>
      </c>
      <c r="H17" s="195" t="s">
        <v>563</v>
      </c>
      <c r="J17" s="345"/>
      <c r="L17" s="188"/>
    </row>
    <row r="18" spans="1:16" ht="15.75" customHeight="1">
      <c r="A18" s="301">
        <v>3.1</v>
      </c>
      <c r="B18" s="330" t="s">
        <v>439</v>
      </c>
      <c r="C18" s="330" t="s">
        <v>536</v>
      </c>
      <c r="D18" s="316"/>
      <c r="E18" s="221" t="s">
        <v>506</v>
      </c>
      <c r="H18" s="330" t="s">
        <v>516</v>
      </c>
      <c r="J18" s="345" t="s">
        <v>564</v>
      </c>
      <c r="K18" s="330" t="s">
        <v>565</v>
      </c>
      <c r="L18" s="188"/>
    </row>
    <row r="19" spans="1:16" ht="15.75" customHeight="1">
      <c r="A19" s="301">
        <v>4</v>
      </c>
      <c r="B19" s="330" t="s">
        <v>476</v>
      </c>
      <c r="C19" s="330" t="s">
        <v>440</v>
      </c>
      <c r="D19" s="316"/>
      <c r="E19" s="221" t="s">
        <v>507</v>
      </c>
      <c r="H19" s="330" t="s">
        <v>512</v>
      </c>
      <c r="J19" s="345"/>
      <c r="K19" s="330" t="s">
        <v>566</v>
      </c>
      <c r="L19" s="188"/>
    </row>
    <row r="20" spans="1:16" ht="15.75" customHeight="1">
      <c r="A20" s="301">
        <v>5</v>
      </c>
      <c r="B20" s="161" t="s">
        <v>475</v>
      </c>
      <c r="C20" s="330" t="s">
        <v>537</v>
      </c>
      <c r="D20" s="316"/>
      <c r="E20" s="329" t="s">
        <v>567</v>
      </c>
      <c r="H20" s="330" t="s">
        <v>510</v>
      </c>
      <c r="J20" s="345"/>
      <c r="K20" s="330" t="s">
        <v>568</v>
      </c>
      <c r="L20" s="188"/>
    </row>
    <row r="21" spans="1:16" ht="15.75" customHeight="1">
      <c r="A21" s="301">
        <v>6</v>
      </c>
      <c r="B21" s="161" t="s">
        <v>495</v>
      </c>
      <c r="C21" s="330" t="s">
        <v>538</v>
      </c>
      <c r="D21" s="316"/>
      <c r="E21" s="329" t="s">
        <v>508</v>
      </c>
      <c r="H21" s="308" t="s">
        <v>511</v>
      </c>
      <c r="K21" s="330" t="s">
        <v>569</v>
      </c>
      <c r="L21" s="188"/>
    </row>
    <row r="22" spans="1:16" ht="15.75" customHeight="1">
      <c r="D22" s="316"/>
      <c r="E22" s="329" t="s">
        <v>570</v>
      </c>
      <c r="H22" s="330" t="s">
        <v>513</v>
      </c>
      <c r="K22" s="330" t="s">
        <v>571</v>
      </c>
      <c r="L22" s="160"/>
      <c r="P22" s="158"/>
    </row>
    <row r="23" spans="1:16" ht="15.75" customHeight="1">
      <c r="D23" s="316"/>
      <c r="E23" s="329" t="s">
        <v>509</v>
      </c>
      <c r="H23" s="330" t="s">
        <v>514</v>
      </c>
      <c r="J23" s="345"/>
      <c r="K23" s="330" t="s">
        <v>572</v>
      </c>
      <c r="L23" s="188"/>
      <c r="O23" s="158"/>
    </row>
    <row r="24" spans="1:16" ht="15.75" customHeight="1">
      <c r="G24" s="222"/>
      <c r="H24" s="308" t="s">
        <v>515</v>
      </c>
      <c r="J24" s="345"/>
      <c r="K24" s="330" t="s">
        <v>573</v>
      </c>
      <c r="L24" s="188"/>
    </row>
    <row r="25" spans="1:16" ht="15.75" customHeight="1">
      <c r="E25" s="221" t="s">
        <v>436</v>
      </c>
      <c r="G25" s="222"/>
      <c r="H25" s="308"/>
      <c r="J25" s="345"/>
      <c r="L25" s="161"/>
    </row>
    <row r="26" spans="1:16" ht="15.75" customHeight="1">
      <c r="E26" s="221" t="s">
        <v>437</v>
      </c>
      <c r="G26" s="222" t="s">
        <v>160</v>
      </c>
      <c r="J26" s="345" t="s">
        <v>574</v>
      </c>
      <c r="K26" s="330" t="s">
        <v>666</v>
      </c>
      <c r="L26" s="160"/>
    </row>
    <row r="27" spans="1:16" ht="15.75" customHeight="1">
      <c r="E27" s="316"/>
      <c r="G27" s="222"/>
      <c r="H27" s="308"/>
      <c r="J27" s="345"/>
      <c r="K27" s="330" t="s">
        <v>667</v>
      </c>
      <c r="L27" s="188"/>
    </row>
    <row r="28" spans="1:16" ht="15.75" customHeight="1">
      <c r="E28" s="221" t="s">
        <v>169</v>
      </c>
      <c r="G28" s="155" t="s">
        <v>443</v>
      </c>
      <c r="J28" s="345"/>
      <c r="L28" s="188"/>
    </row>
    <row r="29" spans="1:16" ht="15.75" customHeight="1">
      <c r="E29" s="221" t="s">
        <v>357</v>
      </c>
      <c r="J29" s="345" t="s">
        <v>555</v>
      </c>
      <c r="K29" s="330" t="s">
        <v>556</v>
      </c>
      <c r="L29" s="188"/>
    </row>
    <row r="30" spans="1:16" ht="15.75" customHeight="1">
      <c r="E30" s="221" t="s">
        <v>358</v>
      </c>
      <c r="G30" s="222" t="s">
        <v>496</v>
      </c>
      <c r="K30" s="330" t="s">
        <v>575</v>
      </c>
    </row>
    <row r="31" spans="1:16" ht="15.75" customHeight="1">
      <c r="E31" s="221" t="s">
        <v>359</v>
      </c>
      <c r="G31" s="345" t="s">
        <v>222</v>
      </c>
      <c r="H31" s="330" t="s">
        <v>494</v>
      </c>
      <c r="J31" s="345"/>
      <c r="K31" s="330" t="s">
        <v>576</v>
      </c>
      <c r="L31" s="188"/>
    </row>
    <row r="32" spans="1:16" ht="15.75" customHeight="1">
      <c r="E32" s="221" t="s">
        <v>360</v>
      </c>
      <c r="G32" s="345" t="s">
        <v>223</v>
      </c>
      <c r="H32" s="330" t="s">
        <v>493</v>
      </c>
      <c r="K32" s="330" t="s">
        <v>577</v>
      </c>
    </row>
    <row r="33" spans="4:12" ht="15.75" customHeight="1">
      <c r="D33" s="316"/>
      <c r="E33" s="308" t="s">
        <v>361</v>
      </c>
      <c r="G33" s="222"/>
      <c r="H33" s="330" t="s">
        <v>634</v>
      </c>
      <c r="J33" s="345"/>
      <c r="K33" s="330" t="s">
        <v>578</v>
      </c>
      <c r="L33" s="188"/>
    </row>
    <row r="34" spans="4:12" ht="15.75" customHeight="1">
      <c r="D34" s="316"/>
      <c r="E34" s="316"/>
      <c r="G34" s="345"/>
      <c r="H34" s="330" t="s">
        <v>647</v>
      </c>
      <c r="J34" s="345"/>
      <c r="K34" s="330" t="s">
        <v>579</v>
      </c>
      <c r="L34" s="188"/>
    </row>
    <row r="35" spans="4:12" ht="15.75" customHeight="1">
      <c r="D35" s="316"/>
      <c r="E35" s="221" t="s">
        <v>170</v>
      </c>
      <c r="G35" s="345"/>
      <c r="H35" s="330" t="s">
        <v>648</v>
      </c>
      <c r="J35" s="345"/>
      <c r="K35" s="330" t="s">
        <v>580</v>
      </c>
      <c r="L35" s="188"/>
    </row>
    <row r="36" spans="4:12" ht="15.75" customHeight="1">
      <c r="D36" s="316"/>
      <c r="E36" s="221" t="s">
        <v>171</v>
      </c>
      <c r="G36" s="345"/>
      <c r="H36" s="330" t="s">
        <v>635</v>
      </c>
      <c r="K36" s="330" t="s">
        <v>581</v>
      </c>
    </row>
    <row r="37" spans="4:12" ht="15.75" customHeight="1">
      <c r="D37" s="316"/>
      <c r="E37" s="221" t="s">
        <v>362</v>
      </c>
      <c r="G37" s="345"/>
      <c r="H37" s="330" t="s">
        <v>645</v>
      </c>
      <c r="J37" s="345"/>
      <c r="K37" s="330" t="s">
        <v>582</v>
      </c>
      <c r="L37" s="188"/>
    </row>
    <row r="38" spans="4:12" ht="15.75" customHeight="1">
      <c r="D38" s="316"/>
      <c r="E38" s="221" t="s">
        <v>172</v>
      </c>
      <c r="G38" s="345"/>
      <c r="H38" s="330" t="s">
        <v>646</v>
      </c>
    </row>
    <row r="39" spans="4:12" ht="15.75" customHeight="1">
      <c r="D39" s="316"/>
      <c r="E39" s="221" t="s">
        <v>363</v>
      </c>
      <c r="G39" s="345"/>
      <c r="H39" s="330" t="s">
        <v>636</v>
      </c>
      <c r="J39" s="345" t="s">
        <v>564</v>
      </c>
      <c r="K39" s="330" t="s">
        <v>565</v>
      </c>
      <c r="L39" s="188"/>
    </row>
    <row r="40" spans="4:12" ht="15.75" customHeight="1">
      <c r="D40" s="316"/>
      <c r="E40" s="308" t="s">
        <v>364</v>
      </c>
      <c r="G40" s="345"/>
      <c r="H40" s="330" t="s">
        <v>637</v>
      </c>
      <c r="J40" s="345"/>
      <c r="K40" s="330" t="s">
        <v>583</v>
      </c>
      <c r="L40" s="188"/>
    </row>
    <row r="41" spans="4:12" ht="15.75" customHeight="1">
      <c r="D41" s="316"/>
      <c r="E41" s="221"/>
      <c r="G41" s="345"/>
      <c r="H41" s="330" t="s">
        <v>633</v>
      </c>
      <c r="J41" s="345"/>
      <c r="K41" s="330" t="s">
        <v>584</v>
      </c>
      <c r="L41" s="188"/>
    </row>
    <row r="42" spans="4:12" ht="15.75" customHeight="1">
      <c r="D42" s="222" t="s">
        <v>81</v>
      </c>
      <c r="G42" s="222"/>
      <c r="H42" s="330" t="s">
        <v>638</v>
      </c>
      <c r="J42" s="345"/>
      <c r="K42" s="330" t="s">
        <v>585</v>
      </c>
      <c r="L42" s="188"/>
    </row>
    <row r="43" spans="4:12" ht="15.75" customHeight="1">
      <c r="E43" s="221" t="s">
        <v>371</v>
      </c>
      <c r="G43" s="222"/>
      <c r="J43" s="345"/>
      <c r="K43" s="330" t="s">
        <v>586</v>
      </c>
      <c r="L43" s="188"/>
    </row>
    <row r="44" spans="4:12" ht="15.75" customHeight="1">
      <c r="E44" s="308" t="s">
        <v>173</v>
      </c>
      <c r="G44" s="222" t="s">
        <v>220</v>
      </c>
      <c r="J44" s="345"/>
      <c r="K44" s="330" t="s">
        <v>587</v>
      </c>
      <c r="L44" s="188"/>
    </row>
    <row r="45" spans="4:12" ht="15.75" customHeight="1">
      <c r="E45" s="221" t="s">
        <v>174</v>
      </c>
      <c r="G45" s="345" t="s">
        <v>222</v>
      </c>
      <c r="H45" s="330" t="s">
        <v>497</v>
      </c>
      <c r="J45" s="345"/>
      <c r="K45" s="330" t="s">
        <v>576</v>
      </c>
      <c r="L45" s="188"/>
    </row>
    <row r="46" spans="4:12" ht="15.75" customHeight="1">
      <c r="E46" s="308" t="s">
        <v>372</v>
      </c>
      <c r="G46" s="345" t="s">
        <v>223</v>
      </c>
      <c r="H46" s="330" t="s">
        <v>641</v>
      </c>
      <c r="J46" s="345"/>
      <c r="K46" s="330" t="s">
        <v>577</v>
      </c>
      <c r="L46" s="188"/>
    </row>
    <row r="47" spans="4:12" ht="15.75" customHeight="1">
      <c r="H47" s="330" t="s">
        <v>642</v>
      </c>
      <c r="J47" s="345"/>
      <c r="K47" s="330" t="s">
        <v>588</v>
      </c>
      <c r="L47" s="188"/>
    </row>
    <row r="48" spans="4:12" ht="15.75" customHeight="1">
      <c r="E48" s="308" t="s">
        <v>175</v>
      </c>
      <c r="H48" s="330" t="s">
        <v>639</v>
      </c>
      <c r="J48" s="345"/>
      <c r="K48" s="330" t="s">
        <v>589</v>
      </c>
      <c r="L48" s="188"/>
    </row>
    <row r="49" spans="4:16" ht="15.75" customHeight="1">
      <c r="E49" s="308" t="s">
        <v>373</v>
      </c>
      <c r="G49" s="345" t="s">
        <v>224</v>
      </c>
      <c r="H49" s="330" t="s">
        <v>640</v>
      </c>
      <c r="J49" s="345"/>
      <c r="K49" s="330" t="s">
        <v>591</v>
      </c>
      <c r="L49" s="188"/>
    </row>
    <row r="50" spans="4:16" ht="15.75" customHeight="1">
      <c r="E50" s="308" t="s">
        <v>176</v>
      </c>
      <c r="H50" s="330" t="s">
        <v>643</v>
      </c>
      <c r="J50" s="345"/>
      <c r="K50" s="330" t="s">
        <v>593</v>
      </c>
      <c r="L50" s="188"/>
    </row>
    <row r="51" spans="4:16" ht="15.75" customHeight="1">
      <c r="E51" s="219" t="s">
        <v>503</v>
      </c>
      <c r="H51" s="330" t="s">
        <v>644</v>
      </c>
      <c r="J51" s="345"/>
      <c r="L51" s="188"/>
    </row>
    <row r="52" spans="4:16" ht="15.75" customHeight="1">
      <c r="E52" s="308" t="s">
        <v>504</v>
      </c>
      <c r="J52" s="345" t="s">
        <v>659</v>
      </c>
      <c r="K52" s="330" t="s">
        <v>596</v>
      </c>
      <c r="L52" s="188"/>
    </row>
    <row r="53" spans="4:16" ht="15.75" customHeight="1">
      <c r="E53" s="308" t="s">
        <v>505</v>
      </c>
      <c r="G53" s="222" t="s">
        <v>219</v>
      </c>
      <c r="J53" s="345"/>
      <c r="L53" s="188"/>
    </row>
    <row r="54" spans="4:16" ht="15.75" customHeight="1">
      <c r="G54" s="345" t="s">
        <v>222</v>
      </c>
      <c r="H54" s="330" t="s">
        <v>590</v>
      </c>
      <c r="J54" s="345" t="s">
        <v>553</v>
      </c>
      <c r="K54" s="330" t="s">
        <v>598</v>
      </c>
      <c r="L54" s="188"/>
    </row>
    <row r="55" spans="4:16" ht="15.75" customHeight="1">
      <c r="E55" s="308" t="s">
        <v>89</v>
      </c>
      <c r="H55" s="330" t="s">
        <v>592</v>
      </c>
      <c r="J55" s="345"/>
      <c r="L55" s="188"/>
    </row>
    <row r="56" spans="4:16" ht="15.75" customHeight="1">
      <c r="E56" s="308" t="s">
        <v>90</v>
      </c>
      <c r="G56" s="345" t="s">
        <v>223</v>
      </c>
      <c r="H56" s="330" t="s">
        <v>594</v>
      </c>
      <c r="J56" s="345" t="s">
        <v>555</v>
      </c>
      <c r="K56" s="330" t="s">
        <v>599</v>
      </c>
      <c r="L56" s="188"/>
    </row>
    <row r="57" spans="4:16" ht="15.75" customHeight="1">
      <c r="E57" s="308" t="s">
        <v>93</v>
      </c>
      <c r="G57" s="345" t="s">
        <v>224</v>
      </c>
      <c r="H57" s="330" t="s">
        <v>595</v>
      </c>
      <c r="K57" s="330" t="s">
        <v>600</v>
      </c>
    </row>
    <row r="58" spans="4:16" ht="15.75" customHeight="1">
      <c r="E58" s="308" t="s">
        <v>91</v>
      </c>
      <c r="G58" s="345"/>
      <c r="H58" s="330" t="s">
        <v>597</v>
      </c>
      <c r="J58" s="222"/>
    </row>
    <row r="59" spans="4:16" ht="15.75" customHeight="1">
      <c r="E59" s="308" t="s">
        <v>94</v>
      </c>
      <c r="G59" s="345"/>
      <c r="J59" s="345" t="s">
        <v>564</v>
      </c>
      <c r="K59" s="330" t="s">
        <v>601</v>
      </c>
      <c r="L59" s="188"/>
      <c r="P59" s="158"/>
    </row>
    <row r="60" spans="4:16" ht="15.75" customHeight="1">
      <c r="G60" s="186" t="s">
        <v>221</v>
      </c>
      <c r="K60" s="330" t="s">
        <v>602</v>
      </c>
      <c r="L60" s="160"/>
    </row>
    <row r="61" spans="4:16" ht="15.75" customHeight="1">
      <c r="D61" s="222"/>
      <c r="E61" s="308" t="s">
        <v>374</v>
      </c>
      <c r="G61" s="345" t="s">
        <v>222</v>
      </c>
      <c r="H61" s="330" t="s">
        <v>498</v>
      </c>
      <c r="J61" s="345"/>
      <c r="K61" s="330" t="s">
        <v>603</v>
      </c>
      <c r="L61" s="188"/>
    </row>
    <row r="62" spans="4:16" ht="15.75" customHeight="1">
      <c r="H62" s="330" t="s">
        <v>499</v>
      </c>
      <c r="K62" s="330" t="s">
        <v>604</v>
      </c>
    </row>
    <row r="63" spans="4:16" ht="15.75" customHeight="1">
      <c r="D63" s="222" t="s">
        <v>365</v>
      </c>
      <c r="E63" s="316"/>
      <c r="J63" s="345"/>
      <c r="K63" s="330" t="s">
        <v>605</v>
      </c>
      <c r="L63" s="188"/>
    </row>
    <row r="64" spans="4:16" ht="15.75" customHeight="1">
      <c r="D64" s="316"/>
      <c r="E64" s="221" t="s">
        <v>366</v>
      </c>
      <c r="G64" s="155" t="s">
        <v>248</v>
      </c>
      <c r="H64" s="153"/>
      <c r="J64" s="345"/>
      <c r="K64" s="330" t="s">
        <v>606</v>
      </c>
      <c r="L64" s="188"/>
    </row>
    <row r="65" spans="4:16" ht="15.75" customHeight="1">
      <c r="D65" s="316"/>
      <c r="E65" s="221" t="s">
        <v>367</v>
      </c>
      <c r="G65" s="154" t="s">
        <v>222</v>
      </c>
      <c r="H65" s="330" t="s">
        <v>524</v>
      </c>
      <c r="J65" s="345"/>
      <c r="K65" s="330" t="s">
        <v>607</v>
      </c>
      <c r="L65" s="188"/>
    </row>
    <row r="66" spans="4:16" ht="15.75" customHeight="1">
      <c r="D66" s="316"/>
      <c r="E66" s="221" t="s">
        <v>368</v>
      </c>
      <c r="G66" s="407" t="s">
        <v>223</v>
      </c>
      <c r="H66" s="330" t="s">
        <v>523</v>
      </c>
      <c r="J66" s="345"/>
      <c r="K66" s="330" t="s">
        <v>608</v>
      </c>
      <c r="L66" s="188"/>
      <c r="P66" s="158"/>
    </row>
    <row r="67" spans="4:16" ht="15.75" customHeight="1">
      <c r="D67" s="316"/>
      <c r="E67" s="221" t="s">
        <v>369</v>
      </c>
      <c r="G67" s="345" t="s">
        <v>224</v>
      </c>
      <c r="H67" s="330" t="s">
        <v>500</v>
      </c>
      <c r="J67" s="345"/>
      <c r="K67" s="330" t="s">
        <v>609</v>
      </c>
      <c r="L67" s="188"/>
    </row>
    <row r="68" spans="4:16" ht="15.75" customHeight="1">
      <c r="D68" s="316"/>
      <c r="E68" s="308" t="s">
        <v>370</v>
      </c>
      <c r="G68" s="345" t="s">
        <v>225</v>
      </c>
      <c r="H68" s="330" t="s">
        <v>501</v>
      </c>
      <c r="J68" s="345"/>
      <c r="K68" s="330" t="s">
        <v>610</v>
      </c>
      <c r="L68" s="188"/>
    </row>
    <row r="69" spans="4:16" ht="15.75" customHeight="1">
      <c r="D69" s="316"/>
      <c r="G69" s="222"/>
      <c r="H69" s="330" t="s">
        <v>502</v>
      </c>
      <c r="J69" s="345"/>
      <c r="K69" s="330" t="s">
        <v>611</v>
      </c>
    </row>
    <row r="70" spans="4:16" ht="15.75" customHeight="1">
      <c r="D70" s="222" t="s">
        <v>82</v>
      </c>
      <c r="G70" s="345"/>
      <c r="J70" s="345"/>
      <c r="L70" s="188"/>
    </row>
    <row r="71" spans="4:16" ht="15.75" customHeight="1">
      <c r="E71" s="308" t="s">
        <v>177</v>
      </c>
      <c r="G71" s="186" t="s">
        <v>287</v>
      </c>
      <c r="J71" s="345" t="s">
        <v>574</v>
      </c>
      <c r="K71" s="330" t="s">
        <v>666</v>
      </c>
    </row>
    <row r="72" spans="4:16" ht="15.75" customHeight="1">
      <c r="E72" s="221" t="s">
        <v>178</v>
      </c>
      <c r="G72" s="345"/>
      <c r="J72" s="345"/>
      <c r="K72" s="330" t="s">
        <v>667</v>
      </c>
      <c r="L72" s="188"/>
    </row>
    <row r="73" spans="4:16" ht="15.75" customHeight="1">
      <c r="E73" s="308" t="s">
        <v>375</v>
      </c>
      <c r="G73" s="186" t="s">
        <v>202</v>
      </c>
      <c r="J73" s="345"/>
      <c r="L73" s="188"/>
    </row>
    <row r="74" spans="4:16" ht="15.75" customHeight="1">
      <c r="D74" s="219"/>
      <c r="E74" s="308" t="s">
        <v>376</v>
      </c>
      <c r="G74" s="345" t="s">
        <v>222</v>
      </c>
      <c r="H74" s="330" t="s">
        <v>262</v>
      </c>
      <c r="J74" s="345" t="s">
        <v>555</v>
      </c>
      <c r="K74" s="330" t="s">
        <v>556</v>
      </c>
    </row>
    <row r="75" spans="4:16" ht="15.75" customHeight="1">
      <c r="D75" s="219"/>
      <c r="E75" s="221"/>
      <c r="F75" s="189"/>
      <c r="G75" s="345"/>
      <c r="J75" s="222"/>
      <c r="K75" s="330" t="s">
        <v>575</v>
      </c>
    </row>
    <row r="76" spans="4:16" ht="15.75" customHeight="1">
      <c r="D76" s="219"/>
      <c r="E76" s="221" t="s">
        <v>179</v>
      </c>
      <c r="F76" s="189"/>
      <c r="G76" s="186" t="s">
        <v>220</v>
      </c>
      <c r="J76" s="345"/>
      <c r="K76" s="330" t="s">
        <v>576</v>
      </c>
      <c r="L76" s="188"/>
    </row>
    <row r="77" spans="4:16" ht="15.75" customHeight="1">
      <c r="D77" s="219"/>
      <c r="E77" s="221" t="s">
        <v>377</v>
      </c>
      <c r="F77" s="189"/>
      <c r="G77" s="345" t="s">
        <v>222</v>
      </c>
      <c r="H77" s="330" t="s">
        <v>254</v>
      </c>
      <c r="J77" s="345"/>
      <c r="K77" s="330" t="s">
        <v>577</v>
      </c>
      <c r="L77" s="188"/>
    </row>
    <row r="78" spans="4:16" ht="15.75" customHeight="1">
      <c r="D78" s="219"/>
      <c r="E78" s="221" t="s">
        <v>180</v>
      </c>
      <c r="F78" s="189"/>
      <c r="G78" s="345" t="s">
        <v>223</v>
      </c>
      <c r="H78" s="330" t="s">
        <v>292</v>
      </c>
      <c r="J78" s="345"/>
      <c r="K78" s="330" t="s">
        <v>578</v>
      </c>
      <c r="L78" s="188"/>
    </row>
    <row r="79" spans="4:16" ht="15.75" customHeight="1">
      <c r="D79" s="219"/>
      <c r="E79" s="221" t="s">
        <v>181</v>
      </c>
      <c r="F79" s="189"/>
      <c r="G79" s="345"/>
      <c r="H79" s="330" t="s">
        <v>290</v>
      </c>
      <c r="J79" s="345"/>
      <c r="K79" s="330" t="s">
        <v>579</v>
      </c>
      <c r="L79" s="188"/>
      <c r="O79" s="158"/>
    </row>
    <row r="80" spans="4:16" ht="15.75" customHeight="1">
      <c r="D80" s="219"/>
      <c r="E80" s="308" t="s">
        <v>378</v>
      </c>
      <c r="F80" s="189"/>
      <c r="G80" s="345"/>
      <c r="H80" s="330" t="s">
        <v>291</v>
      </c>
      <c r="K80" s="330" t="s">
        <v>612</v>
      </c>
    </row>
    <row r="81" spans="4:15" ht="15.75" customHeight="1">
      <c r="E81" s="221"/>
      <c r="G81" s="345" t="s">
        <v>224</v>
      </c>
      <c r="H81" s="330" t="s">
        <v>293</v>
      </c>
      <c r="J81" s="345"/>
      <c r="K81" s="330" t="s">
        <v>672</v>
      </c>
      <c r="L81" s="188"/>
    </row>
    <row r="82" spans="4:15" ht="15.75" customHeight="1">
      <c r="E82" s="308" t="s">
        <v>109</v>
      </c>
      <c r="G82" s="345"/>
      <c r="H82" s="330" t="s">
        <v>411</v>
      </c>
      <c r="J82" s="345"/>
      <c r="K82" s="330" t="s">
        <v>673</v>
      </c>
    </row>
    <row r="83" spans="4:15" ht="15.75" customHeight="1">
      <c r="E83" s="221"/>
      <c r="G83" s="345"/>
      <c r="H83" s="330" t="s">
        <v>294</v>
      </c>
      <c r="J83" s="345"/>
      <c r="L83" s="188"/>
    </row>
    <row r="84" spans="4:15" ht="15.75" customHeight="1">
      <c r="E84" s="308" t="s">
        <v>182</v>
      </c>
      <c r="G84" s="345" t="s">
        <v>225</v>
      </c>
      <c r="H84" s="330" t="s">
        <v>304</v>
      </c>
      <c r="J84" s="345" t="s">
        <v>564</v>
      </c>
      <c r="K84" s="330" t="s">
        <v>674</v>
      </c>
      <c r="L84" s="188"/>
    </row>
    <row r="85" spans="4:15" ht="15.75" customHeight="1">
      <c r="E85" s="221" t="s">
        <v>379</v>
      </c>
      <c r="G85" s="345"/>
      <c r="H85" s="330" t="s">
        <v>305</v>
      </c>
      <c r="J85" s="345"/>
      <c r="K85" s="330" t="s">
        <v>676</v>
      </c>
      <c r="L85" s="188"/>
    </row>
    <row r="86" spans="4:15" ht="15.75" customHeight="1">
      <c r="E86" s="308" t="s">
        <v>380</v>
      </c>
      <c r="G86" s="345" t="s">
        <v>226</v>
      </c>
      <c r="H86" s="330" t="s">
        <v>303</v>
      </c>
      <c r="J86" s="345"/>
      <c r="K86" s="330" t="s">
        <v>675</v>
      </c>
      <c r="L86" s="188"/>
    </row>
    <row r="87" spans="4:15" ht="15.75" customHeight="1">
      <c r="D87" s="219"/>
      <c r="E87" s="221" t="s">
        <v>613</v>
      </c>
      <c r="G87" s="186"/>
      <c r="H87" s="330" t="s">
        <v>412</v>
      </c>
      <c r="J87" s="345"/>
      <c r="K87" s="330" t="s">
        <v>677</v>
      </c>
      <c r="O87" s="158"/>
    </row>
    <row r="88" spans="4:15" ht="15.75" customHeight="1">
      <c r="D88" s="219"/>
      <c r="E88" s="221" t="s">
        <v>381</v>
      </c>
      <c r="G88" s="345" t="s">
        <v>232</v>
      </c>
      <c r="H88" s="330" t="s">
        <v>352</v>
      </c>
      <c r="J88" s="345"/>
      <c r="K88" s="330" t="s">
        <v>678</v>
      </c>
      <c r="L88" s="188"/>
    </row>
    <row r="89" spans="4:15" ht="15.75" customHeight="1">
      <c r="D89" s="219"/>
      <c r="E89" s="308" t="s">
        <v>382</v>
      </c>
      <c r="G89" s="345"/>
      <c r="H89" s="330" t="s">
        <v>353</v>
      </c>
      <c r="J89" s="345"/>
      <c r="K89" s="330" t="s">
        <v>679</v>
      </c>
      <c r="L89" s="188"/>
    </row>
    <row r="90" spans="4:15" ht="15.75" customHeight="1">
      <c r="D90" s="219"/>
      <c r="G90" s="345" t="s">
        <v>233</v>
      </c>
      <c r="H90" s="330" t="s">
        <v>649</v>
      </c>
      <c r="J90" s="345"/>
      <c r="K90" s="330" t="s">
        <v>680</v>
      </c>
    </row>
    <row r="91" spans="4:15" ht="15.75" customHeight="1">
      <c r="D91" s="219"/>
      <c r="E91" s="308" t="s">
        <v>110</v>
      </c>
      <c r="G91" s="345"/>
      <c r="H91" s="330" t="s">
        <v>650</v>
      </c>
      <c r="J91" s="345"/>
      <c r="K91" s="330" t="s">
        <v>681</v>
      </c>
      <c r="L91" s="188"/>
    </row>
    <row r="92" spans="4:15" ht="15.75" customHeight="1">
      <c r="D92" s="219"/>
      <c r="E92" s="221"/>
      <c r="G92" s="345" t="s">
        <v>273</v>
      </c>
      <c r="H92" s="330" t="s">
        <v>354</v>
      </c>
      <c r="J92" s="345"/>
      <c r="K92" s="330" t="s">
        <v>614</v>
      </c>
    </row>
    <row r="93" spans="4:15" ht="15.75" customHeight="1">
      <c r="D93" s="219"/>
      <c r="E93" s="221" t="s">
        <v>383</v>
      </c>
      <c r="G93" s="154" t="s">
        <v>274</v>
      </c>
      <c r="H93" s="330" t="s">
        <v>355</v>
      </c>
      <c r="K93" s="330" t="s">
        <v>682</v>
      </c>
    </row>
    <row r="94" spans="4:15" ht="15.75" customHeight="1">
      <c r="D94" s="219"/>
      <c r="E94" s="221" t="s">
        <v>184</v>
      </c>
      <c r="G94" s="222"/>
      <c r="J94" s="345"/>
      <c r="K94" s="330" t="s">
        <v>683</v>
      </c>
      <c r="L94" s="188"/>
    </row>
    <row r="95" spans="4:15" ht="15.75" customHeight="1">
      <c r="D95" s="219"/>
      <c r="E95" s="308" t="s">
        <v>183</v>
      </c>
      <c r="G95" s="186" t="s">
        <v>219</v>
      </c>
      <c r="K95" s="330" t="s">
        <v>684</v>
      </c>
    </row>
    <row r="96" spans="4:15" ht="15.75" customHeight="1">
      <c r="D96" s="219"/>
      <c r="E96" s="221"/>
      <c r="G96" s="345" t="s">
        <v>222</v>
      </c>
      <c r="H96" s="330" t="s">
        <v>307</v>
      </c>
      <c r="J96" s="345"/>
      <c r="K96" s="330" t="s">
        <v>685</v>
      </c>
      <c r="L96" s="188"/>
    </row>
    <row r="97" spans="4:16" ht="15.75" customHeight="1">
      <c r="D97" s="219"/>
      <c r="E97" s="221" t="s">
        <v>185</v>
      </c>
      <c r="G97" s="345"/>
      <c r="H97" s="330" t="s">
        <v>308</v>
      </c>
      <c r="J97" s="345"/>
      <c r="K97" s="330" t="s">
        <v>686</v>
      </c>
      <c r="L97" s="188"/>
    </row>
    <row r="98" spans="4:16" ht="15.75" customHeight="1">
      <c r="D98" s="219"/>
      <c r="E98" s="221" t="s">
        <v>186</v>
      </c>
      <c r="G98" s="345"/>
      <c r="H98" s="330" t="s">
        <v>309</v>
      </c>
      <c r="J98" s="345"/>
      <c r="K98" s="330" t="s">
        <v>615</v>
      </c>
      <c r="L98" s="188"/>
    </row>
    <row r="99" spans="4:16" ht="15.75" customHeight="1">
      <c r="D99" s="219"/>
      <c r="E99" s="221" t="s">
        <v>187</v>
      </c>
      <c r="G99" s="345" t="s">
        <v>223</v>
      </c>
      <c r="H99" s="330" t="s">
        <v>356</v>
      </c>
      <c r="L99" s="188"/>
    </row>
    <row r="100" spans="4:16" ht="15.75" customHeight="1">
      <c r="E100" s="221" t="s">
        <v>189</v>
      </c>
      <c r="J100" s="345" t="s">
        <v>660</v>
      </c>
      <c r="K100" s="330" t="s">
        <v>616</v>
      </c>
      <c r="L100" s="188"/>
      <c r="O100" s="158"/>
    </row>
    <row r="101" spans="4:16" ht="15.75" customHeight="1">
      <c r="E101" s="221" t="s">
        <v>384</v>
      </c>
      <c r="G101" s="186" t="s">
        <v>221</v>
      </c>
      <c r="J101" s="345"/>
      <c r="K101" s="330" t="s">
        <v>617</v>
      </c>
      <c r="L101" s="188"/>
    </row>
    <row r="102" spans="4:16" ht="15.75" customHeight="1">
      <c r="E102" s="221" t="s">
        <v>190</v>
      </c>
      <c r="G102" s="154" t="s">
        <v>222</v>
      </c>
      <c r="H102" s="330" t="s">
        <v>295</v>
      </c>
      <c r="J102" s="345"/>
      <c r="K102" s="330" t="s">
        <v>618</v>
      </c>
      <c r="P102" s="158"/>
    </row>
    <row r="103" spans="4:16" ht="15.75" customHeight="1">
      <c r="E103" s="221" t="s">
        <v>188</v>
      </c>
      <c r="G103" s="154" t="s">
        <v>223</v>
      </c>
      <c r="H103" s="330" t="s">
        <v>335</v>
      </c>
      <c r="J103" s="345"/>
    </row>
    <row r="104" spans="4:16" ht="15.75" customHeight="1">
      <c r="D104" s="219"/>
      <c r="E104" s="221"/>
      <c r="H104" s="330" t="s">
        <v>301</v>
      </c>
      <c r="J104" s="345" t="s">
        <v>668</v>
      </c>
      <c r="K104" s="330" t="s">
        <v>669</v>
      </c>
      <c r="L104" s="188"/>
    </row>
    <row r="105" spans="4:16" ht="15.75" customHeight="1">
      <c r="E105" s="308" t="s">
        <v>385</v>
      </c>
      <c r="G105" s="222"/>
      <c r="H105" s="330" t="s">
        <v>296</v>
      </c>
      <c r="J105" s="345"/>
      <c r="K105" s="330" t="s">
        <v>670</v>
      </c>
    </row>
    <row r="106" spans="4:16" ht="15.75" customHeight="1">
      <c r="E106" s="308" t="s">
        <v>386</v>
      </c>
      <c r="G106" s="345" t="s">
        <v>224</v>
      </c>
      <c r="H106" s="330" t="s">
        <v>300</v>
      </c>
      <c r="K106" s="330" t="s">
        <v>671</v>
      </c>
      <c r="L106" s="188"/>
      <c r="P106" s="158"/>
    </row>
    <row r="107" spans="4:16" ht="15.75" customHeight="1">
      <c r="E107" s="308" t="s">
        <v>387</v>
      </c>
      <c r="H107" s="330" t="s">
        <v>336</v>
      </c>
      <c r="O107" s="211"/>
    </row>
    <row r="108" spans="4:16" ht="15.75" customHeight="1">
      <c r="E108" s="221"/>
      <c r="G108" s="154" t="s">
        <v>225</v>
      </c>
      <c r="H108" s="330" t="s">
        <v>297</v>
      </c>
      <c r="J108" s="345"/>
      <c r="L108" s="188"/>
    </row>
    <row r="109" spans="4:16" ht="15.75" customHeight="1">
      <c r="D109" s="222" t="s">
        <v>388</v>
      </c>
      <c r="G109" s="222"/>
      <c r="H109" s="330" t="s">
        <v>298</v>
      </c>
      <c r="J109" s="345"/>
      <c r="L109" s="188"/>
    </row>
    <row r="110" spans="4:16" ht="15.75" customHeight="1">
      <c r="E110" s="308" t="s">
        <v>147</v>
      </c>
      <c r="G110" s="345"/>
      <c r="H110" s="330" t="s">
        <v>299</v>
      </c>
      <c r="J110" s="345"/>
      <c r="L110" s="188"/>
      <c r="O110" s="184"/>
    </row>
    <row r="111" spans="4:16" ht="15.75" customHeight="1">
      <c r="E111" s="308" t="s">
        <v>389</v>
      </c>
      <c r="G111" s="345"/>
      <c r="J111" s="345"/>
      <c r="L111" s="188"/>
      <c r="P111" s="158"/>
    </row>
    <row r="112" spans="4:16" ht="15.75" customHeight="1">
      <c r="D112" s="219"/>
      <c r="E112" s="221" t="s">
        <v>390</v>
      </c>
      <c r="G112" s="186" t="s">
        <v>314</v>
      </c>
    </row>
    <row r="113" spans="4:15" ht="15.75" customHeight="1">
      <c r="D113" s="223"/>
      <c r="E113" s="308" t="s">
        <v>391</v>
      </c>
      <c r="G113" s="154" t="s">
        <v>222</v>
      </c>
      <c r="H113" s="330" t="s">
        <v>316</v>
      </c>
      <c r="J113" s="222"/>
    </row>
    <row r="114" spans="4:15" ht="15.75" customHeight="1">
      <c r="D114" s="219"/>
      <c r="E114" s="221" t="s">
        <v>392</v>
      </c>
      <c r="G114" s="155"/>
      <c r="H114" s="153" t="s">
        <v>260</v>
      </c>
      <c r="J114" s="345"/>
      <c r="L114" s="188"/>
      <c r="O114" s="158"/>
    </row>
    <row r="115" spans="4:15" ht="15.75" customHeight="1">
      <c r="D115" s="219"/>
      <c r="E115" s="221"/>
      <c r="O115" s="308"/>
    </row>
    <row r="116" spans="4:15" ht="15.75" customHeight="1">
      <c r="D116" s="222" t="s">
        <v>393</v>
      </c>
      <c r="G116" s="222" t="s">
        <v>83</v>
      </c>
      <c r="J116" s="345"/>
      <c r="L116" s="188"/>
    </row>
    <row r="117" spans="4:15" ht="15.75" customHeight="1">
      <c r="D117" s="219"/>
      <c r="E117" s="221" t="s">
        <v>394</v>
      </c>
      <c r="G117" s="345" t="s">
        <v>222</v>
      </c>
      <c r="H117" s="330" t="s">
        <v>307</v>
      </c>
      <c r="J117" s="345"/>
      <c r="L117" s="188"/>
    </row>
    <row r="118" spans="4:15" ht="15.75" customHeight="1">
      <c r="D118" s="219"/>
      <c r="E118" s="221" t="s">
        <v>395</v>
      </c>
      <c r="G118" s="223"/>
      <c r="H118" s="330" t="s">
        <v>308</v>
      </c>
    </row>
    <row r="119" spans="4:15" ht="15.75" customHeight="1">
      <c r="D119" s="219"/>
      <c r="E119" s="221"/>
      <c r="G119" s="222"/>
      <c r="H119" s="330" t="s">
        <v>310</v>
      </c>
      <c r="J119" s="345"/>
      <c r="L119" s="188"/>
    </row>
    <row r="120" spans="4:15" ht="15.75" customHeight="1">
      <c r="D120" s="219"/>
      <c r="E120" s="221" t="s">
        <v>396</v>
      </c>
      <c r="G120" s="345"/>
    </row>
    <row r="121" spans="4:15" ht="15.75" customHeight="1">
      <c r="D121" s="219"/>
      <c r="E121" s="221" t="s">
        <v>397</v>
      </c>
      <c r="G121" s="186" t="s">
        <v>288</v>
      </c>
      <c r="J121" s="345"/>
      <c r="L121" s="188"/>
    </row>
    <row r="122" spans="4:15" ht="15.75" customHeight="1">
      <c r="D122" s="219"/>
      <c r="E122" s="308" t="s">
        <v>398</v>
      </c>
      <c r="G122" s="345"/>
      <c r="J122" s="345"/>
      <c r="L122" s="188"/>
    </row>
    <row r="123" spans="4:15" ht="15.75" customHeight="1">
      <c r="D123" s="219"/>
      <c r="E123" s="308" t="s">
        <v>191</v>
      </c>
      <c r="G123" s="186" t="s">
        <v>202</v>
      </c>
    </row>
    <row r="124" spans="4:15" ht="15.75" customHeight="1">
      <c r="D124" s="219"/>
      <c r="E124" s="225" t="s">
        <v>399</v>
      </c>
      <c r="G124" s="345" t="s">
        <v>222</v>
      </c>
      <c r="H124" s="330" t="s">
        <v>272</v>
      </c>
      <c r="L124" s="160"/>
    </row>
    <row r="125" spans="4:15" ht="15.75" customHeight="1">
      <c r="D125" s="219"/>
      <c r="E125" s="221"/>
      <c r="G125" s="345"/>
    </row>
    <row r="126" spans="4:15" ht="15.75" customHeight="1">
      <c r="D126" s="219"/>
      <c r="E126" s="221" t="s">
        <v>192</v>
      </c>
      <c r="G126" s="186" t="s">
        <v>220</v>
      </c>
      <c r="H126" s="211"/>
      <c r="J126" s="197"/>
    </row>
    <row r="127" spans="4:15" ht="15.75" customHeight="1">
      <c r="D127" s="219"/>
      <c r="E127" s="221" t="s">
        <v>400</v>
      </c>
      <c r="G127" s="345" t="s">
        <v>222</v>
      </c>
      <c r="H127" s="211" t="s">
        <v>283</v>
      </c>
      <c r="J127" s="345"/>
      <c r="L127" s="188"/>
    </row>
    <row r="128" spans="4:15" ht="15.75" customHeight="1">
      <c r="E128" s="221" t="s">
        <v>401</v>
      </c>
      <c r="G128" s="51" t="s">
        <v>223</v>
      </c>
      <c r="H128" s="211" t="s">
        <v>651</v>
      </c>
    </row>
    <row r="129" spans="4:16" ht="15.75" customHeight="1">
      <c r="E129" s="221"/>
      <c r="G129" s="345"/>
      <c r="H129" s="211" t="s">
        <v>652</v>
      </c>
    </row>
    <row r="130" spans="4:16" ht="15.75" customHeight="1">
      <c r="E130" s="221" t="s">
        <v>193</v>
      </c>
      <c r="G130" s="345" t="s">
        <v>224</v>
      </c>
      <c r="H130" s="211" t="s">
        <v>256</v>
      </c>
      <c r="L130" s="160"/>
    </row>
    <row r="131" spans="4:16" ht="15.75" customHeight="1">
      <c r="E131" s="224" t="s">
        <v>195</v>
      </c>
      <c r="G131" s="189"/>
      <c r="H131" s="211" t="s">
        <v>257</v>
      </c>
      <c r="J131" s="345"/>
      <c r="L131" s="162"/>
    </row>
    <row r="132" spans="4:16" ht="15.75" customHeight="1">
      <c r="E132" s="308" t="s">
        <v>194</v>
      </c>
      <c r="G132" s="154" t="s">
        <v>225</v>
      </c>
      <c r="H132" s="211" t="s">
        <v>284</v>
      </c>
      <c r="J132" s="345"/>
      <c r="L132" s="162"/>
    </row>
    <row r="133" spans="4:16" ht="15.75" customHeight="1">
      <c r="G133" s="345" t="s">
        <v>226</v>
      </c>
      <c r="H133" s="211" t="s">
        <v>276</v>
      </c>
      <c r="J133" s="345"/>
      <c r="L133" s="162"/>
    </row>
    <row r="134" spans="4:16" ht="15.75" customHeight="1">
      <c r="D134" s="303" t="s">
        <v>402</v>
      </c>
      <c r="E134" s="219"/>
      <c r="G134" s="345" t="s">
        <v>232</v>
      </c>
      <c r="H134" s="211" t="s">
        <v>312</v>
      </c>
      <c r="J134" s="345"/>
      <c r="L134" s="162"/>
    </row>
    <row r="135" spans="4:16" ht="15.75" customHeight="1">
      <c r="D135" s="316"/>
      <c r="E135" s="221" t="s">
        <v>261</v>
      </c>
      <c r="G135" s="189"/>
      <c r="H135" s="211" t="s">
        <v>311</v>
      </c>
      <c r="J135" s="345"/>
      <c r="L135" s="162"/>
    </row>
    <row r="136" spans="4:16" ht="15.75" customHeight="1">
      <c r="D136" s="316"/>
      <c r="E136" s="221" t="s">
        <v>403</v>
      </c>
      <c r="G136" s="345" t="s">
        <v>233</v>
      </c>
      <c r="H136" s="211" t="s">
        <v>277</v>
      </c>
      <c r="J136" s="345"/>
      <c r="L136" s="162"/>
    </row>
    <row r="137" spans="4:16" ht="15.75" customHeight="1">
      <c r="G137" s="345" t="s">
        <v>273</v>
      </c>
      <c r="H137" s="211" t="s">
        <v>278</v>
      </c>
      <c r="J137" s="345"/>
      <c r="L137" s="162"/>
    </row>
    <row r="138" spans="4:16" ht="15.75" customHeight="1">
      <c r="E138" s="308" t="s">
        <v>330</v>
      </c>
      <c r="G138" s="345"/>
      <c r="H138" s="211" t="s">
        <v>279</v>
      </c>
      <c r="J138" s="345"/>
      <c r="L138" s="162"/>
      <c r="O138" s="158"/>
    </row>
    <row r="139" spans="4:16" ht="15.75" customHeight="1">
      <c r="E139" s="308" t="s">
        <v>328</v>
      </c>
      <c r="G139" s="222"/>
      <c r="H139" s="330" t="s">
        <v>280</v>
      </c>
      <c r="J139" s="345"/>
      <c r="L139" s="188"/>
    </row>
    <row r="140" spans="4:16" ht="15.75" customHeight="1">
      <c r="E140" s="308" t="s">
        <v>327</v>
      </c>
      <c r="G140" s="345"/>
      <c r="H140" s="330" t="s">
        <v>413</v>
      </c>
      <c r="J140" s="345"/>
      <c r="L140" s="188"/>
    </row>
    <row r="141" spans="4:16" ht="15.75" customHeight="1">
      <c r="E141" s="308" t="s">
        <v>331</v>
      </c>
      <c r="G141" s="154" t="s">
        <v>274</v>
      </c>
      <c r="H141" s="330" t="s">
        <v>281</v>
      </c>
      <c r="J141" s="345"/>
      <c r="L141" s="188"/>
    </row>
    <row r="142" spans="4:16" ht="15.75" customHeight="1">
      <c r="E142" s="308" t="s">
        <v>289</v>
      </c>
      <c r="H142" s="330" t="s">
        <v>317</v>
      </c>
      <c r="J142" s="345"/>
      <c r="L142" s="188"/>
      <c r="P142" s="158"/>
    </row>
    <row r="143" spans="4:16" ht="15.75" customHeight="1">
      <c r="H143" s="330" t="s">
        <v>318</v>
      </c>
      <c r="J143" s="345"/>
      <c r="L143" s="188"/>
      <c r="P143" s="158"/>
    </row>
    <row r="144" spans="4:16" ht="15.75" customHeight="1">
      <c r="E144" s="195" t="s">
        <v>619</v>
      </c>
      <c r="G144" s="345" t="s">
        <v>275</v>
      </c>
      <c r="H144" s="211" t="s">
        <v>414</v>
      </c>
      <c r="J144" s="345"/>
      <c r="L144" s="188"/>
      <c r="P144" s="158"/>
    </row>
    <row r="145" spans="4:15" ht="15.75" customHeight="1">
      <c r="E145" s="196" t="s">
        <v>620</v>
      </c>
      <c r="G145" s="222"/>
      <c r="H145" s="211"/>
      <c r="J145" s="345"/>
      <c r="L145" s="188"/>
    </row>
    <row r="146" spans="4:15" ht="15.75" customHeight="1">
      <c r="E146" s="308" t="s">
        <v>329</v>
      </c>
      <c r="G146" s="186" t="s">
        <v>221</v>
      </c>
      <c r="H146" s="211"/>
      <c r="J146" s="345"/>
      <c r="L146" s="188"/>
    </row>
    <row r="147" spans="4:15" ht="15.75" customHeight="1">
      <c r="E147" s="308" t="s">
        <v>333</v>
      </c>
      <c r="G147" s="345" t="s">
        <v>222</v>
      </c>
      <c r="H147" s="211" t="s">
        <v>653</v>
      </c>
      <c r="J147" s="345"/>
      <c r="L147" s="188"/>
    </row>
    <row r="148" spans="4:15" ht="15.75" customHeight="1">
      <c r="D148" s="222"/>
      <c r="E148" s="308" t="s">
        <v>332</v>
      </c>
      <c r="G148" s="222"/>
      <c r="H148" s="211" t="s">
        <v>654</v>
      </c>
      <c r="J148" s="345"/>
      <c r="L148" s="188"/>
    </row>
    <row r="149" spans="4:15" ht="15.75" customHeight="1">
      <c r="D149" s="222"/>
      <c r="G149" s="345"/>
      <c r="H149" s="211" t="s">
        <v>655</v>
      </c>
      <c r="J149" s="345"/>
      <c r="L149" s="188"/>
    </row>
    <row r="150" spans="4:15" ht="15.75" customHeight="1">
      <c r="D150" s="222" t="s">
        <v>313</v>
      </c>
      <c r="G150" s="345"/>
      <c r="H150" s="211" t="s">
        <v>656</v>
      </c>
      <c r="J150" s="345"/>
      <c r="L150" s="188"/>
    </row>
    <row r="151" spans="4:15" ht="15.75" customHeight="1">
      <c r="E151" s="308" t="s">
        <v>196</v>
      </c>
      <c r="G151" s="345"/>
      <c r="H151" s="211"/>
      <c r="J151" s="345"/>
      <c r="L151" s="188"/>
    </row>
    <row r="152" spans="4:15" ht="15.75" customHeight="1">
      <c r="E152" s="308" t="s">
        <v>198</v>
      </c>
      <c r="G152" s="222" t="s">
        <v>83</v>
      </c>
      <c r="H152" s="211"/>
      <c r="J152" s="345"/>
      <c r="L152" s="188"/>
      <c r="O152" s="158"/>
    </row>
    <row r="153" spans="4:15" ht="15.75" customHeight="1">
      <c r="E153" s="308" t="s">
        <v>334</v>
      </c>
      <c r="G153" s="407" t="s">
        <v>222</v>
      </c>
      <c r="H153" s="211" t="s">
        <v>267</v>
      </c>
      <c r="J153" s="345"/>
      <c r="L153" s="188"/>
    </row>
    <row r="154" spans="4:15" ht="15.75" customHeight="1">
      <c r="E154" s="308" t="s">
        <v>197</v>
      </c>
      <c r="G154" s="345"/>
      <c r="H154" s="211"/>
      <c r="J154" s="345"/>
      <c r="L154" s="188"/>
    </row>
    <row r="155" spans="4:15" ht="15.75" customHeight="1">
      <c r="G155" s="186" t="s">
        <v>248</v>
      </c>
      <c r="H155" s="211"/>
      <c r="J155" s="345"/>
      <c r="L155" s="188"/>
    </row>
    <row r="156" spans="4:15" ht="15.75" customHeight="1">
      <c r="E156" s="308" t="s">
        <v>199</v>
      </c>
      <c r="G156" s="407" t="s">
        <v>222</v>
      </c>
      <c r="H156" s="330" t="s">
        <v>249</v>
      </c>
      <c r="J156" s="345"/>
      <c r="L156" s="188"/>
      <c r="O156" s="161"/>
    </row>
    <row r="157" spans="4:15" ht="15.75" customHeight="1">
      <c r="E157" s="308" t="s">
        <v>201</v>
      </c>
      <c r="G157" s="408" t="s">
        <v>223</v>
      </c>
      <c r="H157" s="153" t="s">
        <v>250</v>
      </c>
      <c r="J157" s="345"/>
      <c r="L157" s="188"/>
    </row>
    <row r="158" spans="4:15" ht="15.75" customHeight="1">
      <c r="E158" s="308" t="s">
        <v>200</v>
      </c>
      <c r="G158" s="407" t="s">
        <v>224</v>
      </c>
      <c r="H158" s="330" t="s">
        <v>263</v>
      </c>
      <c r="J158" s="345"/>
      <c r="L158" s="188"/>
    </row>
    <row r="159" spans="4:15" ht="15.75" customHeight="1">
      <c r="G159" s="222"/>
      <c r="J159" s="345"/>
      <c r="L159" s="188"/>
      <c r="O159" s="211"/>
    </row>
    <row r="160" spans="4:15" ht="15.75" customHeight="1">
      <c r="D160" s="222" t="s">
        <v>99</v>
      </c>
      <c r="G160" s="186" t="s">
        <v>282</v>
      </c>
      <c r="J160" s="345"/>
      <c r="L160" s="188"/>
    </row>
    <row r="161" spans="4:12" ht="15.75" customHeight="1">
      <c r="E161" s="308" t="s">
        <v>111</v>
      </c>
      <c r="G161" s="345" t="s">
        <v>222</v>
      </c>
      <c r="H161" s="330" t="s">
        <v>285</v>
      </c>
      <c r="J161" s="345"/>
      <c r="L161" s="188"/>
    </row>
    <row r="162" spans="4:12" ht="15.75" customHeight="1">
      <c r="G162" s="345"/>
      <c r="H162" s="330" t="s">
        <v>286</v>
      </c>
      <c r="J162" s="345"/>
      <c r="L162" s="188"/>
    </row>
    <row r="163" spans="4:12" ht="15.75" customHeight="1">
      <c r="D163" s="222" t="s">
        <v>435</v>
      </c>
      <c r="G163" s="345"/>
      <c r="J163" s="345"/>
      <c r="L163" s="188"/>
    </row>
    <row r="164" spans="4:12" ht="15.75" customHeight="1">
      <c r="D164" s="222"/>
      <c r="E164" s="221" t="s">
        <v>441</v>
      </c>
      <c r="G164" s="186" t="s">
        <v>270</v>
      </c>
    </row>
    <row r="165" spans="4:12" ht="15.75" customHeight="1">
      <c r="D165" s="219"/>
      <c r="E165" s="221" t="s">
        <v>621</v>
      </c>
      <c r="J165" s="345"/>
      <c r="L165" s="188"/>
    </row>
    <row r="166" spans="4:12" ht="15.75" customHeight="1">
      <c r="D166" s="219"/>
      <c r="E166" s="308" t="s">
        <v>622</v>
      </c>
      <c r="G166" s="156" t="s">
        <v>202</v>
      </c>
      <c r="J166" s="345"/>
      <c r="L166" s="188"/>
    </row>
    <row r="167" spans="4:12" ht="15.75" customHeight="1">
      <c r="D167" s="219"/>
      <c r="E167" s="308" t="s">
        <v>623</v>
      </c>
      <c r="G167" s="407" t="s">
        <v>222</v>
      </c>
      <c r="H167" s="330" t="s">
        <v>325</v>
      </c>
      <c r="J167" s="345"/>
      <c r="L167" s="188"/>
    </row>
    <row r="168" spans="4:12" ht="15.75" customHeight="1">
      <c r="D168" s="219"/>
      <c r="E168" s="308" t="s">
        <v>426</v>
      </c>
      <c r="G168" s="409"/>
      <c r="H168" s="330" t="s">
        <v>326</v>
      </c>
      <c r="J168" s="345"/>
      <c r="L168" s="188"/>
    </row>
    <row r="169" spans="4:12" ht="15.75" customHeight="1">
      <c r="D169" s="219"/>
      <c r="G169" s="407" t="s">
        <v>223</v>
      </c>
      <c r="H169" s="330" t="s">
        <v>415</v>
      </c>
      <c r="J169" s="345"/>
      <c r="L169" s="188"/>
    </row>
    <row r="170" spans="4:12" ht="15.75" customHeight="1">
      <c r="E170" s="308" t="s">
        <v>445</v>
      </c>
      <c r="G170" s="407" t="s">
        <v>224</v>
      </c>
      <c r="H170" s="330" t="s">
        <v>203</v>
      </c>
      <c r="J170" s="345"/>
      <c r="L170" s="188"/>
    </row>
    <row r="171" spans="4:12" ht="15.75" customHeight="1">
      <c r="E171" s="316"/>
      <c r="G171" s="345" t="s">
        <v>225</v>
      </c>
      <c r="H171" s="330" t="s">
        <v>211</v>
      </c>
      <c r="J171" s="345"/>
      <c r="L171" s="188"/>
    </row>
    <row r="172" spans="4:12" ht="15.75" customHeight="1">
      <c r="E172" s="316"/>
      <c r="H172" s="330" t="s">
        <v>205</v>
      </c>
      <c r="J172" s="345"/>
      <c r="L172" s="188"/>
    </row>
    <row r="173" spans="4:12" ht="15.75" customHeight="1">
      <c r="E173" s="316"/>
      <c r="G173" s="222"/>
    </row>
    <row r="174" spans="4:12" ht="15.75" customHeight="1">
      <c r="E174" s="316"/>
      <c r="G174" s="186" t="s">
        <v>220</v>
      </c>
      <c r="J174" s="345"/>
      <c r="L174" s="188"/>
    </row>
    <row r="175" spans="4:12" ht="15.75" customHeight="1">
      <c r="E175" s="316" t="s">
        <v>446</v>
      </c>
      <c r="G175" s="154" t="s">
        <v>222</v>
      </c>
      <c r="H175" s="330" t="s">
        <v>243</v>
      </c>
      <c r="L175" s="160"/>
    </row>
    <row r="176" spans="4:12" ht="15.75" customHeight="1">
      <c r="E176" s="316"/>
      <c r="G176" s="156"/>
      <c r="J176" s="223"/>
    </row>
    <row r="177" spans="5:12" ht="15.75" customHeight="1">
      <c r="E177" s="316"/>
      <c r="G177" s="186" t="s">
        <v>219</v>
      </c>
      <c r="J177" s="345"/>
      <c r="L177" s="163"/>
    </row>
    <row r="178" spans="5:12" ht="15.75" customHeight="1">
      <c r="E178" s="316"/>
      <c r="G178" s="345" t="s">
        <v>222</v>
      </c>
      <c r="H178" s="330" t="s">
        <v>243</v>
      </c>
      <c r="J178" s="345"/>
      <c r="L178" s="188"/>
    </row>
    <row r="179" spans="5:12" ht="15.75" customHeight="1">
      <c r="E179" s="306" t="s">
        <v>447</v>
      </c>
      <c r="G179" s="345"/>
    </row>
    <row r="180" spans="5:12" ht="15.75" customHeight="1">
      <c r="E180" s="316"/>
      <c r="G180" s="186" t="s">
        <v>221</v>
      </c>
    </row>
    <row r="181" spans="5:12" ht="15.75" customHeight="1">
      <c r="E181" s="316"/>
      <c r="G181" s="345" t="s">
        <v>222</v>
      </c>
      <c r="H181" s="330" t="s">
        <v>243</v>
      </c>
      <c r="L181" s="160"/>
    </row>
    <row r="182" spans="5:12" ht="15.75" customHeight="1">
      <c r="E182" s="316"/>
      <c r="G182" s="345"/>
      <c r="J182" s="345"/>
      <c r="L182" s="164"/>
    </row>
    <row r="183" spans="5:12" ht="15.75" customHeight="1">
      <c r="E183" s="308" t="s">
        <v>444</v>
      </c>
      <c r="G183" s="156" t="s">
        <v>204</v>
      </c>
      <c r="J183" s="345"/>
      <c r="L183" s="164"/>
    </row>
    <row r="184" spans="5:12" ht="15.75" customHeight="1">
      <c r="E184" s="308" t="s">
        <v>624</v>
      </c>
      <c r="G184" s="411" t="s">
        <v>222</v>
      </c>
      <c r="H184" s="152" t="s">
        <v>206</v>
      </c>
      <c r="L184" s="164"/>
    </row>
    <row r="185" spans="5:12" ht="15.75" customHeight="1">
      <c r="E185" s="308" t="s">
        <v>625</v>
      </c>
      <c r="G185" s="407" t="s">
        <v>223</v>
      </c>
      <c r="H185" s="330" t="s">
        <v>207</v>
      </c>
    </row>
    <row r="186" spans="5:12" ht="15.75" customHeight="1">
      <c r="E186" s="308" t="s">
        <v>453</v>
      </c>
      <c r="G186" s="345" t="s">
        <v>224</v>
      </c>
      <c r="H186" s="330" t="s">
        <v>208</v>
      </c>
    </row>
    <row r="187" spans="5:12" ht="15.75" customHeight="1">
      <c r="E187" s="308" t="s">
        <v>626</v>
      </c>
      <c r="G187" s="345" t="s">
        <v>225</v>
      </c>
      <c r="H187" s="330" t="s">
        <v>319</v>
      </c>
    </row>
    <row r="188" spans="5:12" ht="15.75" customHeight="1">
      <c r="E188" s="308" t="s">
        <v>457</v>
      </c>
      <c r="G188" s="345"/>
      <c r="H188" s="330" t="s">
        <v>320</v>
      </c>
    </row>
    <row r="189" spans="5:12" ht="15.75" customHeight="1">
      <c r="G189" s="345" t="s">
        <v>226</v>
      </c>
      <c r="H189" s="330" t="s">
        <v>209</v>
      </c>
    </row>
    <row r="190" spans="5:12" ht="15.75" customHeight="1">
      <c r="E190" s="308" t="s">
        <v>448</v>
      </c>
      <c r="H190" s="330" t="s">
        <v>210</v>
      </c>
    </row>
    <row r="191" spans="5:12" ht="15.75" customHeight="1">
      <c r="G191" s="345"/>
    </row>
    <row r="192" spans="5:12" ht="15.75" customHeight="1">
      <c r="G192" s="222" t="s">
        <v>239</v>
      </c>
    </row>
    <row r="193" spans="2:8" ht="15.75" customHeight="1">
      <c r="G193" s="407" t="s">
        <v>222</v>
      </c>
      <c r="H193" s="330" t="s">
        <v>243</v>
      </c>
    </row>
    <row r="194" spans="2:8" ht="15.75" customHeight="1">
      <c r="G194" s="411" t="s">
        <v>223</v>
      </c>
      <c r="H194" s="410" t="s">
        <v>244</v>
      </c>
    </row>
    <row r="195" spans="2:8" ht="15.75" customHeight="1">
      <c r="E195" s="308" t="s">
        <v>446</v>
      </c>
      <c r="G195" s="407" t="s">
        <v>224</v>
      </c>
      <c r="H195" s="330" t="s">
        <v>245</v>
      </c>
    </row>
    <row r="196" spans="2:8" ht="15.75" customHeight="1">
      <c r="G196" s="345" t="s">
        <v>225</v>
      </c>
      <c r="H196" s="330" t="s">
        <v>321</v>
      </c>
    </row>
    <row r="197" spans="2:8" ht="15.75" customHeight="1">
      <c r="G197" s="345"/>
      <c r="H197" s="330" t="s">
        <v>322</v>
      </c>
    </row>
    <row r="198" spans="2:8" ht="15.75" customHeight="1">
      <c r="G198" s="345" t="s">
        <v>226</v>
      </c>
      <c r="H198" s="330" t="s">
        <v>246</v>
      </c>
    </row>
    <row r="199" spans="2:8" ht="15.75" customHeight="1">
      <c r="E199" s="306" t="s">
        <v>447</v>
      </c>
      <c r="G199" s="345"/>
      <c r="H199" s="330" t="s">
        <v>247</v>
      </c>
    </row>
    <row r="200" spans="2:8" ht="15.75" customHeight="1">
      <c r="B200" s="223"/>
    </row>
    <row r="201" spans="2:8" ht="15.75" customHeight="1">
      <c r="B201" s="223"/>
      <c r="G201" s="222" t="s">
        <v>271</v>
      </c>
    </row>
    <row r="202" spans="2:8" ht="15.75" customHeight="1">
      <c r="B202" s="223"/>
      <c r="G202" s="345"/>
    </row>
    <row r="203" spans="2:8" ht="15.75" customHeight="1">
      <c r="D203" s="222" t="s">
        <v>459</v>
      </c>
      <c r="G203" s="222" t="s">
        <v>269</v>
      </c>
    </row>
    <row r="204" spans="2:8" ht="15.75" customHeight="1">
      <c r="B204" s="223"/>
      <c r="G204" s="345" t="s">
        <v>222</v>
      </c>
      <c r="H204" s="330" t="s">
        <v>229</v>
      </c>
    </row>
    <row r="205" spans="2:8" ht="15.75" customHeight="1">
      <c r="D205" s="345" t="s">
        <v>222</v>
      </c>
      <c r="E205" s="308" t="s">
        <v>449</v>
      </c>
      <c r="G205" s="345"/>
      <c r="H205" s="330" t="s">
        <v>416</v>
      </c>
    </row>
    <row r="206" spans="2:8" ht="15.75" customHeight="1">
      <c r="D206" s="154" t="s">
        <v>462</v>
      </c>
      <c r="E206" s="308" t="s">
        <v>451</v>
      </c>
      <c r="G206" s="345" t="s">
        <v>223</v>
      </c>
      <c r="H206" s="330" t="s">
        <v>228</v>
      </c>
    </row>
    <row r="207" spans="2:8" ht="15.75" customHeight="1">
      <c r="D207" s="154"/>
      <c r="E207" s="308" t="s">
        <v>450</v>
      </c>
      <c r="G207" s="345"/>
      <c r="H207" s="330" t="s">
        <v>230</v>
      </c>
    </row>
    <row r="208" spans="2:8" ht="15.75" customHeight="1">
      <c r="D208" s="154" t="s">
        <v>461</v>
      </c>
      <c r="E208" s="308" t="s">
        <v>452</v>
      </c>
      <c r="G208" s="345"/>
      <c r="H208" s="330" t="s">
        <v>231</v>
      </c>
    </row>
    <row r="209" spans="4:15" ht="15.75" customHeight="1">
      <c r="D209" s="70"/>
      <c r="G209" s="345" t="s">
        <v>224</v>
      </c>
      <c r="H209" s="330" t="s">
        <v>234</v>
      </c>
    </row>
    <row r="210" spans="4:15" ht="15.75" customHeight="1">
      <c r="D210" s="345" t="s">
        <v>223</v>
      </c>
      <c r="E210" s="308" t="s">
        <v>455</v>
      </c>
      <c r="H210" s="330" t="s">
        <v>417</v>
      </c>
    </row>
    <row r="211" spans="4:15" ht="15.75" customHeight="1">
      <c r="D211" s="70"/>
      <c r="E211" s="308" t="s">
        <v>456</v>
      </c>
      <c r="G211" s="154" t="s">
        <v>225</v>
      </c>
      <c r="H211" s="330" t="s">
        <v>212</v>
      </c>
    </row>
    <row r="212" spans="4:15" ht="15.75" customHeight="1">
      <c r="D212" s="154" t="s">
        <v>462</v>
      </c>
      <c r="E212" s="308" t="s">
        <v>454</v>
      </c>
      <c r="G212" s="222"/>
      <c r="H212" s="330" t="s">
        <v>213</v>
      </c>
    </row>
    <row r="213" spans="4:15" ht="15.75" customHeight="1">
      <c r="D213" s="70"/>
      <c r="E213" s="308" t="s">
        <v>627</v>
      </c>
      <c r="G213" s="345" t="s">
        <v>226</v>
      </c>
      <c r="H213" s="330" t="s">
        <v>214</v>
      </c>
    </row>
    <row r="214" spans="4:15" ht="15.75" customHeight="1">
      <c r="E214" s="195" t="s">
        <v>628</v>
      </c>
      <c r="G214" s="345" t="s">
        <v>232</v>
      </c>
      <c r="H214" s="330" t="s">
        <v>323</v>
      </c>
    </row>
    <row r="215" spans="4:15" ht="15.75" customHeight="1">
      <c r="E215" s="195" t="s">
        <v>458</v>
      </c>
      <c r="G215" s="345"/>
      <c r="H215" s="330" t="s">
        <v>324</v>
      </c>
    </row>
    <row r="216" spans="4:15" ht="15.75" customHeight="1">
      <c r="G216" s="154" t="s">
        <v>233</v>
      </c>
      <c r="H216" s="330" t="s">
        <v>215</v>
      </c>
    </row>
    <row r="217" spans="4:15" ht="15.75" customHeight="1">
      <c r="H217" s="330" t="s">
        <v>216</v>
      </c>
    </row>
    <row r="218" spans="4:15" ht="15.75" customHeight="1">
      <c r="G218" s="222"/>
      <c r="O218" s="161"/>
    </row>
    <row r="219" spans="4:15" ht="15.75" customHeight="1">
      <c r="G219" s="186" t="s">
        <v>219</v>
      </c>
      <c r="O219" s="161"/>
    </row>
    <row r="220" spans="4:15" ht="15.75" customHeight="1">
      <c r="G220" s="345" t="s">
        <v>222</v>
      </c>
      <c r="H220" s="330" t="s">
        <v>217</v>
      </c>
      <c r="N220" s="192"/>
    </row>
    <row r="221" spans="4:15" ht="15.75" customHeight="1">
      <c r="D221" s="154"/>
      <c r="H221" s="330" t="s">
        <v>218</v>
      </c>
      <c r="N221" s="158"/>
      <c r="O221" s="158"/>
    </row>
    <row r="222" spans="4:15" ht="15.75" customHeight="1">
      <c r="G222" s="407" t="s">
        <v>223</v>
      </c>
      <c r="H222" s="330" t="s">
        <v>235</v>
      </c>
      <c r="N222" s="158"/>
      <c r="O222" s="158"/>
    </row>
    <row r="223" spans="4:15" ht="15.75" customHeight="1">
      <c r="H223" s="330" t="s">
        <v>236</v>
      </c>
      <c r="N223" s="158"/>
      <c r="O223" s="158"/>
    </row>
    <row r="224" spans="4:15" ht="15.75" customHeight="1">
      <c r="O224" s="158"/>
    </row>
    <row r="225" spans="4:8" ht="15.75" customHeight="1">
      <c r="G225" s="222" t="s">
        <v>221</v>
      </c>
    </row>
    <row r="226" spans="4:8" ht="15.75" customHeight="1">
      <c r="G226" s="407" t="s">
        <v>222</v>
      </c>
      <c r="H226" s="330" t="s">
        <v>242</v>
      </c>
    </row>
    <row r="227" spans="4:8" ht="15.75" customHeight="1">
      <c r="G227" s="407" t="s">
        <v>223</v>
      </c>
      <c r="H227" s="330" t="s">
        <v>227</v>
      </c>
    </row>
    <row r="229" spans="4:8" ht="15.75" customHeight="1">
      <c r="G229" s="222" t="s">
        <v>204</v>
      </c>
    </row>
    <row r="230" spans="4:8" ht="15.75" customHeight="1">
      <c r="H230" s="330" t="s">
        <v>237</v>
      </c>
    </row>
    <row r="231" spans="4:8" ht="15.75" customHeight="1">
      <c r="H231" s="330" t="s">
        <v>238</v>
      </c>
    </row>
    <row r="233" spans="4:8" ht="15.75" customHeight="1">
      <c r="G233" s="222" t="s">
        <v>239</v>
      </c>
    </row>
    <row r="234" spans="4:8" ht="15.75" customHeight="1">
      <c r="H234" s="330" t="s">
        <v>237</v>
      </c>
    </row>
    <row r="235" spans="4:8" ht="15.75" customHeight="1">
      <c r="D235" s="154" t="s">
        <v>461</v>
      </c>
      <c r="E235" s="308" t="s">
        <v>629</v>
      </c>
      <c r="H235" s="330" t="s">
        <v>240</v>
      </c>
    </row>
    <row r="236" spans="4:8" ht="15.75" customHeight="1">
      <c r="E236" s="308" t="s">
        <v>630</v>
      </c>
      <c r="H236" s="330" t="s">
        <v>241</v>
      </c>
    </row>
    <row r="240" spans="4:8" ht="15.75" customHeight="1">
      <c r="D240" s="154"/>
      <c r="E240" s="316"/>
    </row>
    <row r="243" spans="5:5" ht="15.75" customHeight="1">
      <c r="E243" s="316"/>
    </row>
    <row r="244" spans="5:5" ht="15.75" customHeight="1">
      <c r="E244" s="316"/>
    </row>
    <row r="245" spans="5:5" ht="15.75" customHeight="1">
      <c r="E245" s="316"/>
    </row>
    <row r="246" spans="5:5" ht="15.75" customHeight="1">
      <c r="E246" s="316"/>
    </row>
    <row r="247" spans="5:5" ht="15.75" customHeight="1">
      <c r="E247" s="316"/>
    </row>
    <row r="248" spans="5:5" ht="15.75" customHeight="1">
      <c r="E248" s="316"/>
    </row>
    <row r="249" spans="5:5" ht="15.75" customHeight="1">
      <c r="E249" s="316"/>
    </row>
    <row r="250" spans="5:5" ht="15.75" customHeight="1">
      <c r="E250" s="316"/>
    </row>
    <row r="251" spans="5:5" ht="15.75" customHeight="1">
      <c r="E251" s="316"/>
    </row>
    <row r="252" spans="5:5" ht="15.75" customHeight="1">
      <c r="E252" s="316"/>
    </row>
    <row r="253" spans="5:5" ht="15.75" customHeight="1">
      <c r="E253" s="316"/>
    </row>
    <row r="255" spans="5:5" ht="15.75" customHeight="1">
      <c r="E255" s="316"/>
    </row>
    <row r="256" spans="5:5" ht="15.75" customHeight="1">
      <c r="E256" s="316"/>
    </row>
    <row r="257" spans="2:14" ht="15.75" customHeight="1">
      <c r="E257" s="316"/>
    </row>
    <row r="258" spans="2:14" ht="15.75" customHeight="1">
      <c r="B258" s="222"/>
    </row>
    <row r="259" spans="2:14" ht="15.75" customHeight="1">
      <c r="E259" s="316"/>
      <c r="N259" s="223"/>
    </row>
    <row r="260" spans="2:14" ht="15.75" customHeight="1">
      <c r="E260" s="316"/>
      <c r="N260" s="158"/>
    </row>
    <row r="261" spans="2:14" ht="15.75" customHeight="1">
      <c r="E261" s="316"/>
      <c r="N261" s="158"/>
    </row>
    <row r="262" spans="2:14" ht="15.75" customHeight="1">
      <c r="N262" s="158"/>
    </row>
    <row r="289" spans="4:5" ht="15.75" customHeight="1">
      <c r="D289" s="154" t="s">
        <v>463</v>
      </c>
      <c r="E289" s="308" t="s">
        <v>631</v>
      </c>
    </row>
    <row r="290" spans="4:5" ht="15.75" customHeight="1">
      <c r="E290" s="308" t="s">
        <v>630</v>
      </c>
    </row>
    <row r="293" spans="4:5" ht="15.75" customHeight="1">
      <c r="D293" s="154"/>
      <c r="E293" s="306"/>
    </row>
    <row r="335" spans="4:5" ht="15.75" customHeight="1">
      <c r="D335" s="222" t="s">
        <v>439</v>
      </c>
    </row>
    <row r="336" spans="4:5" ht="15.75" customHeight="1">
      <c r="D336" s="345" t="s">
        <v>222</v>
      </c>
      <c r="E336" s="308" t="s">
        <v>480</v>
      </c>
    </row>
    <row r="337" spans="4:5" ht="15.75" customHeight="1">
      <c r="D337" s="154" t="s">
        <v>462</v>
      </c>
      <c r="E337" s="308" t="s">
        <v>481</v>
      </c>
    </row>
    <row r="338" spans="4:5" ht="15.75" customHeight="1">
      <c r="D338" s="154"/>
      <c r="E338" s="308" t="s">
        <v>464</v>
      </c>
    </row>
    <row r="339" spans="4:5" ht="15.75" customHeight="1">
      <c r="D339" s="154" t="s">
        <v>461</v>
      </c>
      <c r="E339" s="308" t="s">
        <v>482</v>
      </c>
    </row>
    <row r="340" spans="4:5" ht="15.75" customHeight="1">
      <c r="D340" s="154"/>
    </row>
    <row r="341" spans="4:5" ht="15.75" customHeight="1">
      <c r="D341" s="345" t="s">
        <v>223</v>
      </c>
      <c r="E341" s="308" t="s">
        <v>483</v>
      </c>
    </row>
    <row r="342" spans="4:5" ht="15.75" customHeight="1">
      <c r="D342" s="70"/>
    </row>
    <row r="343" spans="4:5" ht="15.75" customHeight="1">
      <c r="D343" s="345" t="s">
        <v>224</v>
      </c>
      <c r="E343" s="308" t="s">
        <v>484</v>
      </c>
    </row>
    <row r="344" spans="4:5" ht="15.75" customHeight="1">
      <c r="D344" s="316"/>
      <c r="E344" s="308" t="s">
        <v>485</v>
      </c>
    </row>
    <row r="345" spans="4:5" ht="15.75" customHeight="1">
      <c r="E345" s="308" t="s">
        <v>486</v>
      </c>
    </row>
    <row r="346" spans="4:5" ht="15.75" customHeight="1">
      <c r="D346" s="154" t="s">
        <v>462</v>
      </c>
      <c r="E346" s="308" t="s">
        <v>470</v>
      </c>
    </row>
    <row r="347" spans="4:5" ht="15.75" customHeight="1">
      <c r="E347" s="308" t="s">
        <v>460</v>
      </c>
    </row>
    <row r="375" spans="4:5" ht="15.75" customHeight="1">
      <c r="D375" s="154" t="s">
        <v>461</v>
      </c>
      <c r="E375" s="308" t="s">
        <v>471</v>
      </c>
    </row>
    <row r="376" spans="4:5" ht="15.75" customHeight="1">
      <c r="E376" s="308" t="s">
        <v>632</v>
      </c>
    </row>
    <row r="386" spans="4:15" ht="15.75" customHeight="1">
      <c r="O386" s="158"/>
    </row>
    <row r="388" spans="4:15" ht="15.75" customHeight="1">
      <c r="D388" s="154" t="s">
        <v>463</v>
      </c>
      <c r="E388" s="308" t="s">
        <v>472</v>
      </c>
    </row>
    <row r="389" spans="4:15" ht="15.75" customHeight="1">
      <c r="E389" s="308" t="s">
        <v>632</v>
      </c>
    </row>
    <row r="415" spans="15:15" ht="15.75" customHeight="1">
      <c r="O415" s="158"/>
    </row>
    <row r="416" spans="15:15" ht="15.75" customHeight="1">
      <c r="O416" s="158"/>
    </row>
    <row r="432" spans="15:15" ht="15.75" customHeight="1">
      <c r="O432" s="158"/>
    </row>
    <row r="464" spans="15:15" ht="15.75" customHeight="1">
      <c r="O464" s="158"/>
    </row>
    <row r="503" spans="14:14" ht="15.75" customHeight="1">
      <c r="N503" s="223"/>
    </row>
    <row r="504" spans="14:14" ht="15.75" customHeight="1">
      <c r="N504" s="158"/>
    </row>
    <row r="505" spans="14:14" ht="15.75" customHeight="1">
      <c r="N505" s="158"/>
    </row>
    <row r="506" spans="14:14" ht="15.75" customHeight="1">
      <c r="N506" s="158"/>
    </row>
    <row r="523" spans="15:15" ht="15.75" customHeight="1">
      <c r="O523" s="158"/>
    </row>
    <row r="526" spans="15:15" ht="15.75" customHeight="1">
      <c r="O526" s="158"/>
    </row>
    <row r="527" spans="15:15" ht="15.75" customHeight="1">
      <c r="O527" s="158"/>
    </row>
    <row r="530" spans="14:14" ht="15.75" customHeight="1">
      <c r="N530" s="211"/>
    </row>
    <row r="546" spans="15:15" ht="15.75" customHeight="1">
      <c r="O546" s="158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scale="38" fitToHeight="0" orientation="portrait" r:id="rId1"/>
  <headerFooter>
    <oddFooter>&amp;L&amp;10FILE NAME: &amp;F
TAB NAME: &amp;A&amp;C&amp;10DATE PRINTED: &amp;D&amp;R&amp;10PAGE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C000"/>
    <pageSetUpPr fitToPage="1"/>
  </sheetPr>
  <dimension ref="A1:O79"/>
  <sheetViews>
    <sheetView zoomScale="70" zoomScaleNormal="70" zoomScalePageLayoutView="85" workbookViewId="0">
      <selection activeCell="B1" sqref="B1"/>
    </sheetView>
  </sheetViews>
  <sheetFormatPr defaultColWidth="8.875" defaultRowHeight="15.75"/>
  <cols>
    <col min="1" max="1" width="3.875" style="1" customWidth="1"/>
    <col min="2" max="2" width="24.5" style="1" customWidth="1"/>
    <col min="3" max="3" width="11.625" style="1" customWidth="1"/>
    <col min="4" max="4" width="1.5" style="1" customWidth="1"/>
    <col min="5" max="5" width="4.375" style="1" customWidth="1"/>
    <col min="6" max="6" width="12.125" style="1" customWidth="1"/>
    <col min="7" max="7" width="24.125" style="1" customWidth="1"/>
    <col min="8" max="8" width="9.625" style="1" customWidth="1"/>
    <col min="9" max="9" width="12.625" style="1" customWidth="1"/>
    <col min="10" max="10" width="1.5" style="1" customWidth="1"/>
    <col min="11" max="11" width="4" style="1" customWidth="1"/>
    <col min="12" max="12" width="3.125" style="1" customWidth="1"/>
    <col min="13" max="13" width="25.625" style="1" customWidth="1"/>
    <col min="14" max="14" width="11.625" style="1" customWidth="1"/>
    <col min="15" max="15" width="8.875" style="1"/>
    <col min="16" max="251" width="8.875" style="316"/>
    <col min="252" max="252" width="17.125" style="316" customWidth="1"/>
    <col min="253" max="254" width="16.375" style="316" customWidth="1"/>
    <col min="255" max="255" width="2.625" style="316" customWidth="1"/>
    <col min="256" max="256" width="22" style="316" customWidth="1"/>
    <col min="257" max="258" width="16.375" style="316" customWidth="1"/>
    <col min="259" max="507" width="8.875" style="316"/>
    <col min="508" max="508" width="17.125" style="316" customWidth="1"/>
    <col min="509" max="510" width="16.375" style="316" customWidth="1"/>
    <col min="511" max="511" width="2.625" style="316" customWidth="1"/>
    <col min="512" max="512" width="22" style="316" customWidth="1"/>
    <col min="513" max="514" width="16.375" style="316" customWidth="1"/>
    <col min="515" max="763" width="8.875" style="316"/>
    <col min="764" max="764" width="17.125" style="316" customWidth="1"/>
    <col min="765" max="766" width="16.375" style="316" customWidth="1"/>
    <col min="767" max="767" width="2.625" style="316" customWidth="1"/>
    <col min="768" max="768" width="22" style="316" customWidth="1"/>
    <col min="769" max="770" width="16.375" style="316" customWidth="1"/>
    <col min="771" max="1019" width="8.875" style="316"/>
    <col min="1020" max="1020" width="17.125" style="316" customWidth="1"/>
    <col min="1021" max="1022" width="16.375" style="316" customWidth="1"/>
    <col min="1023" max="1023" width="2.625" style="316" customWidth="1"/>
    <col min="1024" max="1024" width="22" style="316" customWidth="1"/>
    <col min="1025" max="1026" width="16.375" style="316" customWidth="1"/>
    <col min="1027" max="1275" width="8.875" style="316"/>
    <col min="1276" max="1276" width="17.125" style="316" customWidth="1"/>
    <col min="1277" max="1278" width="16.375" style="316" customWidth="1"/>
    <col min="1279" max="1279" width="2.625" style="316" customWidth="1"/>
    <col min="1280" max="1280" width="22" style="316" customWidth="1"/>
    <col min="1281" max="1282" width="16.375" style="316" customWidth="1"/>
    <col min="1283" max="1531" width="8.875" style="316"/>
    <col min="1532" max="1532" width="17.125" style="316" customWidth="1"/>
    <col min="1533" max="1534" width="16.375" style="316" customWidth="1"/>
    <col min="1535" max="1535" width="2.625" style="316" customWidth="1"/>
    <col min="1536" max="1536" width="22" style="316" customWidth="1"/>
    <col min="1537" max="1538" width="16.375" style="316" customWidth="1"/>
    <col min="1539" max="1787" width="8.875" style="316"/>
    <col min="1788" max="1788" width="17.125" style="316" customWidth="1"/>
    <col min="1789" max="1790" width="16.375" style="316" customWidth="1"/>
    <col min="1791" max="1791" width="2.625" style="316" customWidth="1"/>
    <col min="1792" max="1792" width="22" style="316" customWidth="1"/>
    <col min="1793" max="1794" width="16.375" style="316" customWidth="1"/>
    <col min="1795" max="2043" width="8.875" style="316"/>
    <col min="2044" max="2044" width="17.125" style="316" customWidth="1"/>
    <col min="2045" max="2046" width="16.375" style="316" customWidth="1"/>
    <col min="2047" max="2047" width="2.625" style="316" customWidth="1"/>
    <col min="2048" max="2048" width="22" style="316" customWidth="1"/>
    <col min="2049" max="2050" width="16.375" style="316" customWidth="1"/>
    <col min="2051" max="2299" width="8.875" style="316"/>
    <col min="2300" max="2300" width="17.125" style="316" customWidth="1"/>
    <col min="2301" max="2302" width="16.375" style="316" customWidth="1"/>
    <col min="2303" max="2303" width="2.625" style="316" customWidth="1"/>
    <col min="2304" max="2304" width="22" style="316" customWidth="1"/>
    <col min="2305" max="2306" width="16.375" style="316" customWidth="1"/>
    <col min="2307" max="2555" width="8.875" style="316"/>
    <col min="2556" max="2556" width="17.125" style="316" customWidth="1"/>
    <col min="2557" max="2558" width="16.375" style="316" customWidth="1"/>
    <col min="2559" max="2559" width="2.625" style="316" customWidth="1"/>
    <col min="2560" max="2560" width="22" style="316" customWidth="1"/>
    <col min="2561" max="2562" width="16.375" style="316" customWidth="1"/>
    <col min="2563" max="2811" width="8.875" style="316"/>
    <col min="2812" max="2812" width="17.125" style="316" customWidth="1"/>
    <col min="2813" max="2814" width="16.375" style="316" customWidth="1"/>
    <col min="2815" max="2815" width="2.625" style="316" customWidth="1"/>
    <col min="2816" max="2816" width="22" style="316" customWidth="1"/>
    <col min="2817" max="2818" width="16.375" style="316" customWidth="1"/>
    <col min="2819" max="3067" width="8.875" style="316"/>
    <col min="3068" max="3068" width="17.125" style="316" customWidth="1"/>
    <col min="3069" max="3070" width="16.375" style="316" customWidth="1"/>
    <col min="3071" max="3071" width="2.625" style="316" customWidth="1"/>
    <col min="3072" max="3072" width="22" style="316" customWidth="1"/>
    <col min="3073" max="3074" width="16.375" style="316" customWidth="1"/>
    <col min="3075" max="3323" width="8.875" style="316"/>
    <col min="3324" max="3324" width="17.125" style="316" customWidth="1"/>
    <col min="3325" max="3326" width="16.375" style="316" customWidth="1"/>
    <col min="3327" max="3327" width="2.625" style="316" customWidth="1"/>
    <col min="3328" max="3328" width="22" style="316" customWidth="1"/>
    <col min="3329" max="3330" width="16.375" style="316" customWidth="1"/>
    <col min="3331" max="3579" width="8.875" style="316"/>
    <col min="3580" max="3580" width="17.125" style="316" customWidth="1"/>
    <col min="3581" max="3582" width="16.375" style="316" customWidth="1"/>
    <col min="3583" max="3583" width="2.625" style="316" customWidth="1"/>
    <col min="3584" max="3584" width="22" style="316" customWidth="1"/>
    <col min="3585" max="3586" width="16.375" style="316" customWidth="1"/>
    <col min="3587" max="3835" width="8.875" style="316"/>
    <col min="3836" max="3836" width="17.125" style="316" customWidth="1"/>
    <col min="3837" max="3838" width="16.375" style="316" customWidth="1"/>
    <col min="3839" max="3839" width="2.625" style="316" customWidth="1"/>
    <col min="3840" max="3840" width="22" style="316" customWidth="1"/>
    <col min="3841" max="3842" width="16.375" style="316" customWidth="1"/>
    <col min="3843" max="4091" width="8.875" style="316"/>
    <col min="4092" max="4092" width="17.125" style="316" customWidth="1"/>
    <col min="4093" max="4094" width="16.375" style="316" customWidth="1"/>
    <col min="4095" max="4095" width="2.625" style="316" customWidth="1"/>
    <col min="4096" max="4096" width="22" style="316" customWidth="1"/>
    <col min="4097" max="4098" width="16.375" style="316" customWidth="1"/>
    <col min="4099" max="4347" width="8.875" style="316"/>
    <col min="4348" max="4348" width="17.125" style="316" customWidth="1"/>
    <col min="4349" max="4350" width="16.375" style="316" customWidth="1"/>
    <col min="4351" max="4351" width="2.625" style="316" customWidth="1"/>
    <col min="4352" max="4352" width="22" style="316" customWidth="1"/>
    <col min="4353" max="4354" width="16.375" style="316" customWidth="1"/>
    <col min="4355" max="4603" width="8.875" style="316"/>
    <col min="4604" max="4604" width="17.125" style="316" customWidth="1"/>
    <col min="4605" max="4606" width="16.375" style="316" customWidth="1"/>
    <col min="4607" max="4607" width="2.625" style="316" customWidth="1"/>
    <col min="4608" max="4608" width="22" style="316" customWidth="1"/>
    <col min="4609" max="4610" width="16.375" style="316" customWidth="1"/>
    <col min="4611" max="4859" width="8.875" style="316"/>
    <col min="4860" max="4860" width="17.125" style="316" customWidth="1"/>
    <col min="4861" max="4862" width="16.375" style="316" customWidth="1"/>
    <col min="4863" max="4863" width="2.625" style="316" customWidth="1"/>
    <col min="4864" max="4864" width="22" style="316" customWidth="1"/>
    <col min="4865" max="4866" width="16.375" style="316" customWidth="1"/>
    <col min="4867" max="5115" width="8.875" style="316"/>
    <col min="5116" max="5116" width="17.125" style="316" customWidth="1"/>
    <col min="5117" max="5118" width="16.375" style="316" customWidth="1"/>
    <col min="5119" max="5119" width="2.625" style="316" customWidth="1"/>
    <col min="5120" max="5120" width="22" style="316" customWidth="1"/>
    <col min="5121" max="5122" width="16.375" style="316" customWidth="1"/>
    <col min="5123" max="5371" width="8.875" style="316"/>
    <col min="5372" max="5372" width="17.125" style="316" customWidth="1"/>
    <col min="5373" max="5374" width="16.375" style="316" customWidth="1"/>
    <col min="5375" max="5375" width="2.625" style="316" customWidth="1"/>
    <col min="5376" max="5376" width="22" style="316" customWidth="1"/>
    <col min="5377" max="5378" width="16.375" style="316" customWidth="1"/>
    <col min="5379" max="5627" width="8.875" style="316"/>
    <col min="5628" max="5628" width="17.125" style="316" customWidth="1"/>
    <col min="5629" max="5630" width="16.375" style="316" customWidth="1"/>
    <col min="5631" max="5631" width="2.625" style="316" customWidth="1"/>
    <col min="5632" max="5632" width="22" style="316" customWidth="1"/>
    <col min="5633" max="5634" width="16.375" style="316" customWidth="1"/>
    <col min="5635" max="5883" width="8.875" style="316"/>
    <col min="5884" max="5884" width="17.125" style="316" customWidth="1"/>
    <col min="5885" max="5886" width="16.375" style="316" customWidth="1"/>
    <col min="5887" max="5887" width="2.625" style="316" customWidth="1"/>
    <col min="5888" max="5888" width="22" style="316" customWidth="1"/>
    <col min="5889" max="5890" width="16.375" style="316" customWidth="1"/>
    <col min="5891" max="6139" width="8.875" style="316"/>
    <col min="6140" max="6140" width="17.125" style="316" customWidth="1"/>
    <col min="6141" max="6142" width="16.375" style="316" customWidth="1"/>
    <col min="6143" max="6143" width="2.625" style="316" customWidth="1"/>
    <col min="6144" max="6144" width="22" style="316" customWidth="1"/>
    <col min="6145" max="6146" width="16.375" style="316" customWidth="1"/>
    <col min="6147" max="6395" width="8.875" style="316"/>
    <col min="6396" max="6396" width="17.125" style="316" customWidth="1"/>
    <col min="6397" max="6398" width="16.375" style="316" customWidth="1"/>
    <col min="6399" max="6399" width="2.625" style="316" customWidth="1"/>
    <col min="6400" max="6400" width="22" style="316" customWidth="1"/>
    <col min="6401" max="6402" width="16.375" style="316" customWidth="1"/>
    <col min="6403" max="6651" width="8.875" style="316"/>
    <col min="6652" max="6652" width="17.125" style="316" customWidth="1"/>
    <col min="6653" max="6654" width="16.375" style="316" customWidth="1"/>
    <col min="6655" max="6655" width="2.625" style="316" customWidth="1"/>
    <col min="6656" max="6656" width="22" style="316" customWidth="1"/>
    <col min="6657" max="6658" width="16.375" style="316" customWidth="1"/>
    <col min="6659" max="6907" width="8.875" style="316"/>
    <col min="6908" max="6908" width="17.125" style="316" customWidth="1"/>
    <col min="6909" max="6910" width="16.375" style="316" customWidth="1"/>
    <col min="6911" max="6911" width="2.625" style="316" customWidth="1"/>
    <col min="6912" max="6912" width="22" style="316" customWidth="1"/>
    <col min="6913" max="6914" width="16.375" style="316" customWidth="1"/>
    <col min="6915" max="7163" width="8.875" style="316"/>
    <col min="7164" max="7164" width="17.125" style="316" customWidth="1"/>
    <col min="7165" max="7166" width="16.375" style="316" customWidth="1"/>
    <col min="7167" max="7167" width="2.625" style="316" customWidth="1"/>
    <col min="7168" max="7168" width="22" style="316" customWidth="1"/>
    <col min="7169" max="7170" width="16.375" style="316" customWidth="1"/>
    <col min="7171" max="7419" width="8.875" style="316"/>
    <col min="7420" max="7420" width="17.125" style="316" customWidth="1"/>
    <col min="7421" max="7422" width="16.375" style="316" customWidth="1"/>
    <col min="7423" max="7423" width="2.625" style="316" customWidth="1"/>
    <col min="7424" max="7424" width="22" style="316" customWidth="1"/>
    <col min="7425" max="7426" width="16.375" style="316" customWidth="1"/>
    <col min="7427" max="7675" width="8.875" style="316"/>
    <col min="7676" max="7676" width="17.125" style="316" customWidth="1"/>
    <col min="7677" max="7678" width="16.375" style="316" customWidth="1"/>
    <col min="7679" max="7679" width="2.625" style="316" customWidth="1"/>
    <col min="7680" max="7680" width="22" style="316" customWidth="1"/>
    <col min="7681" max="7682" width="16.375" style="316" customWidth="1"/>
    <col min="7683" max="7931" width="8.875" style="316"/>
    <col min="7932" max="7932" width="17.125" style="316" customWidth="1"/>
    <col min="7933" max="7934" width="16.375" style="316" customWidth="1"/>
    <col min="7935" max="7935" width="2.625" style="316" customWidth="1"/>
    <col min="7936" max="7936" width="22" style="316" customWidth="1"/>
    <col min="7937" max="7938" width="16.375" style="316" customWidth="1"/>
    <col min="7939" max="8187" width="8.875" style="316"/>
    <col min="8188" max="8188" width="17.125" style="316" customWidth="1"/>
    <col min="8189" max="8190" width="16.375" style="316" customWidth="1"/>
    <col min="8191" max="8191" width="2.625" style="316" customWidth="1"/>
    <col min="8192" max="8192" width="22" style="316" customWidth="1"/>
    <col min="8193" max="8194" width="16.375" style="316" customWidth="1"/>
    <col min="8195" max="8443" width="8.875" style="316"/>
    <col min="8444" max="8444" width="17.125" style="316" customWidth="1"/>
    <col min="8445" max="8446" width="16.375" style="316" customWidth="1"/>
    <col min="8447" max="8447" width="2.625" style="316" customWidth="1"/>
    <col min="8448" max="8448" width="22" style="316" customWidth="1"/>
    <col min="8449" max="8450" width="16.375" style="316" customWidth="1"/>
    <col min="8451" max="8699" width="8.875" style="316"/>
    <col min="8700" max="8700" width="17.125" style="316" customWidth="1"/>
    <col min="8701" max="8702" width="16.375" style="316" customWidth="1"/>
    <col min="8703" max="8703" width="2.625" style="316" customWidth="1"/>
    <col min="8704" max="8704" width="22" style="316" customWidth="1"/>
    <col min="8705" max="8706" width="16.375" style="316" customWidth="1"/>
    <col min="8707" max="8955" width="8.875" style="316"/>
    <col min="8956" max="8956" width="17.125" style="316" customWidth="1"/>
    <col min="8957" max="8958" width="16.375" style="316" customWidth="1"/>
    <col min="8959" max="8959" width="2.625" style="316" customWidth="1"/>
    <col min="8960" max="8960" width="22" style="316" customWidth="1"/>
    <col min="8961" max="8962" width="16.375" style="316" customWidth="1"/>
    <col min="8963" max="9211" width="8.875" style="316"/>
    <col min="9212" max="9212" width="17.125" style="316" customWidth="1"/>
    <col min="9213" max="9214" width="16.375" style="316" customWidth="1"/>
    <col min="9215" max="9215" width="2.625" style="316" customWidth="1"/>
    <col min="9216" max="9216" width="22" style="316" customWidth="1"/>
    <col min="9217" max="9218" width="16.375" style="316" customWidth="1"/>
    <col min="9219" max="9467" width="8.875" style="316"/>
    <col min="9468" max="9468" width="17.125" style="316" customWidth="1"/>
    <col min="9469" max="9470" width="16.375" style="316" customWidth="1"/>
    <col min="9471" max="9471" width="2.625" style="316" customWidth="1"/>
    <col min="9472" max="9472" width="22" style="316" customWidth="1"/>
    <col min="9473" max="9474" width="16.375" style="316" customWidth="1"/>
    <col min="9475" max="9723" width="8.875" style="316"/>
    <col min="9724" max="9724" width="17.125" style="316" customWidth="1"/>
    <col min="9725" max="9726" width="16.375" style="316" customWidth="1"/>
    <col min="9727" max="9727" width="2.625" style="316" customWidth="1"/>
    <col min="9728" max="9728" width="22" style="316" customWidth="1"/>
    <col min="9729" max="9730" width="16.375" style="316" customWidth="1"/>
    <col min="9731" max="9979" width="8.875" style="316"/>
    <col min="9980" max="9980" width="17.125" style="316" customWidth="1"/>
    <col min="9981" max="9982" width="16.375" style="316" customWidth="1"/>
    <col min="9983" max="9983" width="2.625" style="316" customWidth="1"/>
    <col min="9984" max="9984" width="22" style="316" customWidth="1"/>
    <col min="9985" max="9986" width="16.375" style="316" customWidth="1"/>
    <col min="9987" max="10235" width="8.875" style="316"/>
    <col min="10236" max="10236" width="17.125" style="316" customWidth="1"/>
    <col min="10237" max="10238" width="16.375" style="316" customWidth="1"/>
    <col min="10239" max="10239" width="2.625" style="316" customWidth="1"/>
    <col min="10240" max="10240" width="22" style="316" customWidth="1"/>
    <col min="10241" max="10242" width="16.375" style="316" customWidth="1"/>
    <col min="10243" max="10491" width="8.875" style="316"/>
    <col min="10492" max="10492" width="17.125" style="316" customWidth="1"/>
    <col min="10493" max="10494" width="16.375" style="316" customWidth="1"/>
    <col min="10495" max="10495" width="2.625" style="316" customWidth="1"/>
    <col min="10496" max="10496" width="22" style="316" customWidth="1"/>
    <col min="10497" max="10498" width="16.375" style="316" customWidth="1"/>
    <col min="10499" max="10747" width="8.875" style="316"/>
    <col min="10748" max="10748" width="17.125" style="316" customWidth="1"/>
    <col min="10749" max="10750" width="16.375" style="316" customWidth="1"/>
    <col min="10751" max="10751" width="2.625" style="316" customWidth="1"/>
    <col min="10752" max="10752" width="22" style="316" customWidth="1"/>
    <col min="10753" max="10754" width="16.375" style="316" customWidth="1"/>
    <col min="10755" max="11003" width="8.875" style="316"/>
    <col min="11004" max="11004" width="17.125" style="316" customWidth="1"/>
    <col min="11005" max="11006" width="16.375" style="316" customWidth="1"/>
    <col min="11007" max="11007" width="2.625" style="316" customWidth="1"/>
    <col min="11008" max="11008" width="22" style="316" customWidth="1"/>
    <col min="11009" max="11010" width="16.375" style="316" customWidth="1"/>
    <col min="11011" max="11259" width="8.875" style="316"/>
    <col min="11260" max="11260" width="17.125" style="316" customWidth="1"/>
    <col min="11261" max="11262" width="16.375" style="316" customWidth="1"/>
    <col min="11263" max="11263" width="2.625" style="316" customWidth="1"/>
    <col min="11264" max="11264" width="22" style="316" customWidth="1"/>
    <col min="11265" max="11266" width="16.375" style="316" customWidth="1"/>
    <col min="11267" max="11515" width="8.875" style="316"/>
    <col min="11516" max="11516" width="17.125" style="316" customWidth="1"/>
    <col min="11517" max="11518" width="16.375" style="316" customWidth="1"/>
    <col min="11519" max="11519" width="2.625" style="316" customWidth="1"/>
    <col min="11520" max="11520" width="22" style="316" customWidth="1"/>
    <col min="11521" max="11522" width="16.375" style="316" customWidth="1"/>
    <col min="11523" max="11771" width="8.875" style="316"/>
    <col min="11772" max="11772" width="17.125" style="316" customWidth="1"/>
    <col min="11773" max="11774" width="16.375" style="316" customWidth="1"/>
    <col min="11775" max="11775" width="2.625" style="316" customWidth="1"/>
    <col min="11776" max="11776" width="22" style="316" customWidth="1"/>
    <col min="11777" max="11778" width="16.375" style="316" customWidth="1"/>
    <col min="11779" max="12027" width="8.875" style="316"/>
    <col min="12028" max="12028" width="17.125" style="316" customWidth="1"/>
    <col min="12029" max="12030" width="16.375" style="316" customWidth="1"/>
    <col min="12031" max="12031" width="2.625" style="316" customWidth="1"/>
    <col min="12032" max="12032" width="22" style="316" customWidth="1"/>
    <col min="12033" max="12034" width="16.375" style="316" customWidth="1"/>
    <col min="12035" max="12283" width="8.875" style="316"/>
    <col min="12284" max="12284" width="17.125" style="316" customWidth="1"/>
    <col min="12285" max="12286" width="16.375" style="316" customWidth="1"/>
    <col min="12287" max="12287" width="2.625" style="316" customWidth="1"/>
    <col min="12288" max="12288" width="22" style="316" customWidth="1"/>
    <col min="12289" max="12290" width="16.375" style="316" customWidth="1"/>
    <col min="12291" max="12539" width="8.875" style="316"/>
    <col min="12540" max="12540" width="17.125" style="316" customWidth="1"/>
    <col min="12541" max="12542" width="16.375" style="316" customWidth="1"/>
    <col min="12543" max="12543" width="2.625" style="316" customWidth="1"/>
    <col min="12544" max="12544" width="22" style="316" customWidth="1"/>
    <col min="12545" max="12546" width="16.375" style="316" customWidth="1"/>
    <col min="12547" max="12795" width="8.875" style="316"/>
    <col min="12796" max="12796" width="17.125" style="316" customWidth="1"/>
    <col min="12797" max="12798" width="16.375" style="316" customWidth="1"/>
    <col min="12799" max="12799" width="2.625" style="316" customWidth="1"/>
    <col min="12800" max="12800" width="22" style="316" customWidth="1"/>
    <col min="12801" max="12802" width="16.375" style="316" customWidth="1"/>
    <col min="12803" max="13051" width="8.875" style="316"/>
    <col min="13052" max="13052" width="17.125" style="316" customWidth="1"/>
    <col min="13053" max="13054" width="16.375" style="316" customWidth="1"/>
    <col min="13055" max="13055" width="2.625" style="316" customWidth="1"/>
    <col min="13056" max="13056" width="22" style="316" customWidth="1"/>
    <col min="13057" max="13058" width="16.375" style="316" customWidth="1"/>
    <col min="13059" max="13307" width="8.875" style="316"/>
    <col min="13308" max="13308" width="17.125" style="316" customWidth="1"/>
    <col min="13309" max="13310" width="16.375" style="316" customWidth="1"/>
    <col min="13311" max="13311" width="2.625" style="316" customWidth="1"/>
    <col min="13312" max="13312" width="22" style="316" customWidth="1"/>
    <col min="13313" max="13314" width="16.375" style="316" customWidth="1"/>
    <col min="13315" max="13563" width="8.875" style="316"/>
    <col min="13564" max="13564" width="17.125" style="316" customWidth="1"/>
    <col min="13565" max="13566" width="16.375" style="316" customWidth="1"/>
    <col min="13567" max="13567" width="2.625" style="316" customWidth="1"/>
    <col min="13568" max="13568" width="22" style="316" customWidth="1"/>
    <col min="13569" max="13570" width="16.375" style="316" customWidth="1"/>
    <col min="13571" max="13819" width="8.875" style="316"/>
    <col min="13820" max="13820" width="17.125" style="316" customWidth="1"/>
    <col min="13821" max="13822" width="16.375" style="316" customWidth="1"/>
    <col min="13823" max="13823" width="2.625" style="316" customWidth="1"/>
    <col min="13824" max="13824" width="22" style="316" customWidth="1"/>
    <col min="13825" max="13826" width="16.375" style="316" customWidth="1"/>
    <col min="13827" max="14075" width="8.875" style="316"/>
    <col min="14076" max="14076" width="17.125" style="316" customWidth="1"/>
    <col min="14077" max="14078" width="16.375" style="316" customWidth="1"/>
    <col min="14079" max="14079" width="2.625" style="316" customWidth="1"/>
    <col min="14080" max="14080" width="22" style="316" customWidth="1"/>
    <col min="14081" max="14082" width="16.375" style="316" customWidth="1"/>
    <col min="14083" max="14331" width="8.875" style="316"/>
    <col min="14332" max="14332" width="17.125" style="316" customWidth="1"/>
    <col min="14333" max="14334" width="16.375" style="316" customWidth="1"/>
    <col min="14335" max="14335" width="2.625" style="316" customWidth="1"/>
    <col min="14336" max="14336" width="22" style="316" customWidth="1"/>
    <col min="14337" max="14338" width="16.375" style="316" customWidth="1"/>
    <col min="14339" max="14587" width="8.875" style="316"/>
    <col min="14588" max="14588" width="17.125" style="316" customWidth="1"/>
    <col min="14589" max="14590" width="16.375" style="316" customWidth="1"/>
    <col min="14591" max="14591" width="2.625" style="316" customWidth="1"/>
    <col min="14592" max="14592" width="22" style="316" customWidth="1"/>
    <col min="14593" max="14594" width="16.375" style="316" customWidth="1"/>
    <col min="14595" max="14843" width="8.875" style="316"/>
    <col min="14844" max="14844" width="17.125" style="316" customWidth="1"/>
    <col min="14845" max="14846" width="16.375" style="316" customWidth="1"/>
    <col min="14847" max="14847" width="2.625" style="316" customWidth="1"/>
    <col min="14848" max="14848" width="22" style="316" customWidth="1"/>
    <col min="14849" max="14850" width="16.375" style="316" customWidth="1"/>
    <col min="14851" max="15099" width="8.875" style="316"/>
    <col min="15100" max="15100" width="17.125" style="316" customWidth="1"/>
    <col min="15101" max="15102" width="16.375" style="316" customWidth="1"/>
    <col min="15103" max="15103" width="2.625" style="316" customWidth="1"/>
    <col min="15104" max="15104" width="22" style="316" customWidth="1"/>
    <col min="15105" max="15106" width="16.375" style="316" customWidth="1"/>
    <col min="15107" max="15355" width="8.875" style="316"/>
    <col min="15356" max="15356" width="17.125" style="316" customWidth="1"/>
    <col min="15357" max="15358" width="16.375" style="316" customWidth="1"/>
    <col min="15359" max="15359" width="2.625" style="316" customWidth="1"/>
    <col min="15360" max="15360" width="22" style="316" customWidth="1"/>
    <col min="15361" max="15362" width="16.375" style="316" customWidth="1"/>
    <col min="15363" max="15611" width="8.875" style="316"/>
    <col min="15612" max="15612" width="17.125" style="316" customWidth="1"/>
    <col min="15613" max="15614" width="16.375" style="316" customWidth="1"/>
    <col min="15615" max="15615" width="2.625" style="316" customWidth="1"/>
    <col min="15616" max="15616" width="22" style="316" customWidth="1"/>
    <col min="15617" max="15618" width="16.375" style="316" customWidth="1"/>
    <col min="15619" max="15867" width="8.875" style="316"/>
    <col min="15868" max="15868" width="17.125" style="316" customWidth="1"/>
    <col min="15869" max="15870" width="16.375" style="316" customWidth="1"/>
    <col min="15871" max="15871" width="2.625" style="316" customWidth="1"/>
    <col min="15872" max="15872" width="22" style="316" customWidth="1"/>
    <col min="15873" max="15874" width="16.375" style="316" customWidth="1"/>
    <col min="15875" max="16123" width="8.875" style="316"/>
    <col min="16124" max="16124" width="17.125" style="316" customWidth="1"/>
    <col min="16125" max="16126" width="16.375" style="316" customWidth="1"/>
    <col min="16127" max="16127" width="2.625" style="316" customWidth="1"/>
    <col min="16128" max="16128" width="22" style="316" customWidth="1"/>
    <col min="16129" max="16130" width="16.375" style="316" customWidth="1"/>
    <col min="16131" max="16384" width="8.875" style="316"/>
  </cols>
  <sheetData>
    <row r="1" spans="1:15" ht="23.25" customHeight="1">
      <c r="B1" s="235"/>
      <c r="C1" s="3"/>
      <c r="D1" s="4"/>
      <c r="E1" s="142" t="s">
        <v>143</v>
      </c>
      <c r="F1" s="142"/>
      <c r="G1" s="143"/>
      <c r="H1" s="143"/>
      <c r="I1" s="143"/>
      <c r="J1" s="4"/>
    </row>
    <row r="2" spans="1:15" ht="30.75" customHeight="1">
      <c r="B2" s="2" t="str">
        <f ca="1">IF(ISBLANK(B1),G19,IF(TYPE(B1)=1,G19&amp;" - "&amp;TEXT(B1,"ddd")&amp;", "&amp;TEXT(B1,"dd mmm yyyy"),"Above date is invalid"))</f>
        <v>Event 4</v>
      </c>
      <c r="C2" s="2"/>
      <c r="D2" s="4"/>
      <c r="E2" s="4"/>
      <c r="F2" s="4"/>
      <c r="H2" s="142" t="str">
        <f ca="1">"In cell B2, to change the event name ''"&amp;G19&amp;""", rename the tab"</f>
        <v>In cell B2, to change the event name ''Event 4", rename the tab</v>
      </c>
      <c r="I2" s="143"/>
      <c r="J2" s="142"/>
      <c r="K2" s="143"/>
      <c r="L2" s="143"/>
      <c r="M2" s="143"/>
    </row>
    <row r="3" spans="1:15" ht="22.5" customHeight="1">
      <c r="A3" s="2"/>
      <c r="B3" s="3"/>
      <c r="C3" s="3"/>
      <c r="D3" s="10"/>
      <c r="E3" s="4"/>
      <c r="F3" s="4"/>
      <c r="J3" s="10"/>
    </row>
    <row r="4" spans="1:15" s="276" customFormat="1" ht="19.5">
      <c r="A4" s="245" t="s">
        <v>13</v>
      </c>
      <c r="B4" s="246"/>
      <c r="C4" s="247" t="s">
        <v>52</v>
      </c>
      <c r="D4" s="248"/>
      <c r="E4" s="245" t="s">
        <v>48</v>
      </c>
      <c r="F4" s="249"/>
      <c r="G4" s="246"/>
      <c r="H4" s="247"/>
      <c r="I4" s="247" t="s">
        <v>52</v>
      </c>
      <c r="J4" s="248"/>
      <c r="K4" s="245" t="s">
        <v>55</v>
      </c>
      <c r="L4" s="246"/>
      <c r="M4" s="246"/>
      <c r="N4" s="246"/>
      <c r="O4" s="246"/>
    </row>
    <row r="5" spans="1:15">
      <c r="B5" s="1" t="str">
        <f>+B24</f>
        <v>Total Site</v>
      </c>
      <c r="C5" s="43">
        <f>+C24</f>
        <v>0</v>
      </c>
      <c r="D5" s="11"/>
      <c r="E5" s="5"/>
      <c r="F5" s="386"/>
      <c r="G5" s="386" t="str">
        <f>+F20</f>
        <v>Total Admissions-Ambassadors</v>
      </c>
      <c r="H5" s="386"/>
      <c r="I5" s="43">
        <f>+I20</f>
        <v>0</v>
      </c>
      <c r="J5" s="11"/>
      <c r="K5" s="386"/>
      <c r="L5" s="386"/>
      <c r="M5" s="386"/>
    </row>
    <row r="6" spans="1:15">
      <c r="B6" s="1" t="str">
        <f>+B33</f>
        <v>Total Decorations</v>
      </c>
      <c r="C6" s="43">
        <f>+C33</f>
        <v>0</v>
      </c>
      <c r="D6" s="11"/>
      <c r="E6" s="5"/>
      <c r="F6" s="386"/>
      <c r="G6" s="386" t="str">
        <f>+F30</f>
        <v>Total Admissions-Hosts</v>
      </c>
      <c r="H6" s="386"/>
      <c r="I6" s="43">
        <f>+I30</f>
        <v>0</v>
      </c>
      <c r="J6" s="11"/>
      <c r="K6" s="386"/>
      <c r="L6" s="6" t="str">
        <f>+E4</f>
        <v>Source of Funds</v>
      </c>
      <c r="M6" s="386"/>
      <c r="N6" s="5" t="s">
        <v>52</v>
      </c>
    </row>
    <row r="7" spans="1:15">
      <c r="B7" s="1" t="str">
        <f>+B42</f>
        <v>Total Publicity</v>
      </c>
      <c r="C7" s="43">
        <f>+C42</f>
        <v>0</v>
      </c>
      <c r="D7" s="11"/>
      <c r="E7" s="5"/>
      <c r="F7" s="386"/>
      <c r="G7" s="386" t="str">
        <f>+F40</f>
        <v>Total Miscellaneous Source of Funds</v>
      </c>
      <c r="H7" s="386"/>
      <c r="I7" s="43">
        <f>+I40</f>
        <v>0</v>
      </c>
      <c r="J7" s="11"/>
      <c r="K7" s="386"/>
      <c r="L7" s="386"/>
      <c r="M7" s="386" t="str">
        <f>+G5</f>
        <v>Total Admissions-Ambassadors</v>
      </c>
      <c r="N7" s="43">
        <f>+I5</f>
        <v>0</v>
      </c>
    </row>
    <row r="8" spans="1:15">
      <c r="B8" s="1" t="str">
        <f>+B51</f>
        <v>Total Refreshments</v>
      </c>
      <c r="C8" s="43">
        <f>+C51</f>
        <v>0</v>
      </c>
      <c r="D8" s="11"/>
      <c r="E8" s="5"/>
      <c r="F8" s="386"/>
      <c r="G8" s="386"/>
      <c r="H8" s="386"/>
      <c r="I8" s="386"/>
      <c r="J8" s="11"/>
      <c r="K8" s="386"/>
      <c r="L8" s="386"/>
      <c r="M8" s="386" t="str">
        <f>+G6</f>
        <v>Total Admissions-Hosts</v>
      </c>
      <c r="N8" s="43">
        <f>+I6</f>
        <v>0</v>
      </c>
    </row>
    <row r="9" spans="1:15" ht="16.5" thickBot="1">
      <c r="B9" s="1" t="str">
        <f>+B60</f>
        <v>Total Program</v>
      </c>
      <c r="C9" s="43">
        <f>+C60</f>
        <v>0</v>
      </c>
      <c r="D9" s="11"/>
      <c r="E9" s="5"/>
      <c r="F9" s="386"/>
      <c r="G9" s="386"/>
      <c r="H9" s="386"/>
      <c r="I9" s="386"/>
      <c r="J9" s="11"/>
      <c r="K9" s="386"/>
      <c r="L9" s="386"/>
      <c r="M9" s="386" t="str">
        <f>+G7</f>
        <v>Total Miscellaneous Source of Funds</v>
      </c>
      <c r="N9" s="482">
        <f>+I7</f>
        <v>0</v>
      </c>
    </row>
    <row r="10" spans="1:15" ht="16.5" thickTop="1">
      <c r="B10" s="1" t="str">
        <f>+B69</f>
        <v>Total Prizes</v>
      </c>
      <c r="C10" s="43">
        <f>+C69</f>
        <v>0</v>
      </c>
      <c r="D10" s="11"/>
      <c r="E10" s="5"/>
      <c r="F10" s="386"/>
      <c r="G10" s="386"/>
      <c r="H10" s="386"/>
      <c r="I10" s="386"/>
      <c r="J10" s="11"/>
      <c r="K10" s="386"/>
      <c r="L10" s="386"/>
      <c r="M10" s="6" t="str">
        <f>+G12</f>
        <v>Total Source of Funds</v>
      </c>
      <c r="N10" s="483">
        <f>+I12</f>
        <v>0</v>
      </c>
    </row>
    <row r="11" spans="1:15" ht="16.5" thickBot="1">
      <c r="B11" s="1" t="str">
        <f>+B78</f>
        <v>Total Miscellaneous</v>
      </c>
      <c r="C11" s="482">
        <f>+C78</f>
        <v>0</v>
      </c>
      <c r="D11" s="11"/>
      <c r="E11" s="5"/>
      <c r="F11" s="386"/>
      <c r="G11" s="386"/>
      <c r="H11" s="386"/>
      <c r="I11" s="484"/>
      <c r="J11" s="11"/>
      <c r="K11" s="386"/>
      <c r="L11" s="386"/>
      <c r="M11" s="386"/>
      <c r="N11" s="386"/>
    </row>
    <row r="12" spans="1:15" ht="17.25" thickTop="1" thickBot="1">
      <c r="B12" s="6" t="str">
        <f>+"Total "&amp;A4</f>
        <v>Total Expenses</v>
      </c>
      <c r="C12" s="480">
        <f>SUM(C5:C11)</f>
        <v>0</v>
      </c>
      <c r="D12" s="11"/>
      <c r="E12" s="5"/>
      <c r="F12" s="386"/>
      <c r="G12" s="6" t="str">
        <f>+"Total "&amp;E4</f>
        <v>Total Source of Funds</v>
      </c>
      <c r="H12" s="386"/>
      <c r="I12" s="480">
        <f>SUM(I5:I11)</f>
        <v>0</v>
      </c>
      <c r="J12" s="11"/>
      <c r="K12" s="386"/>
      <c r="L12" s="386"/>
      <c r="M12" s="386"/>
      <c r="N12" s="386"/>
    </row>
    <row r="13" spans="1:15">
      <c r="A13" s="7"/>
      <c r="B13" s="7"/>
      <c r="C13" s="7"/>
      <c r="D13" s="12"/>
      <c r="E13" s="8"/>
      <c r="F13" s="7"/>
      <c r="G13" s="7"/>
      <c r="H13" s="7"/>
      <c r="I13" s="386"/>
      <c r="J13" s="12"/>
      <c r="K13" s="386"/>
      <c r="L13" s="6" t="str">
        <f>+A4</f>
        <v>Expenses</v>
      </c>
      <c r="M13" s="386"/>
      <c r="N13" s="386"/>
    </row>
    <row r="14" spans="1:15">
      <c r="C14" s="386"/>
      <c r="D14" s="11"/>
      <c r="E14" s="386"/>
      <c r="F14" s="386"/>
      <c r="G14" s="386"/>
      <c r="H14" s="386"/>
      <c r="I14" s="386"/>
      <c r="J14" s="11"/>
      <c r="K14" s="386"/>
      <c r="L14" s="386"/>
      <c r="M14" s="386" t="str">
        <f t="shared" ref="M14:N21" si="0">+B5</f>
        <v>Total Site</v>
      </c>
      <c r="N14" s="43">
        <f t="shared" si="0"/>
        <v>0</v>
      </c>
    </row>
    <row r="15" spans="1:15">
      <c r="C15" s="386"/>
      <c r="D15" s="11"/>
      <c r="E15" s="386"/>
      <c r="F15" s="386"/>
      <c r="G15" s="386"/>
      <c r="H15" s="386"/>
      <c r="I15" s="386"/>
      <c r="J15" s="11"/>
      <c r="K15" s="386"/>
      <c r="L15" s="386"/>
      <c r="M15" s="386" t="str">
        <f t="shared" si="0"/>
        <v>Total Decorations</v>
      </c>
      <c r="N15" s="43">
        <f t="shared" si="0"/>
        <v>0</v>
      </c>
    </row>
    <row r="16" spans="1:15">
      <c r="C16" s="386"/>
      <c r="D16" s="11"/>
      <c r="E16" s="386"/>
      <c r="F16" s="386"/>
      <c r="G16" s="386"/>
      <c r="H16" s="386"/>
      <c r="I16" s="386"/>
      <c r="J16" s="11"/>
      <c r="K16" s="386"/>
      <c r="L16" s="386"/>
      <c r="M16" s="386" t="str">
        <f t="shared" si="0"/>
        <v>Total Publicity</v>
      </c>
      <c r="N16" s="43">
        <f t="shared" si="0"/>
        <v>0</v>
      </c>
    </row>
    <row r="17" spans="1:14">
      <c r="A17" s="6" t="s">
        <v>15</v>
      </c>
      <c r="C17" s="5" t="s">
        <v>14</v>
      </c>
      <c r="D17" s="11"/>
      <c r="E17" s="6" t="s">
        <v>58</v>
      </c>
      <c r="F17" s="6"/>
      <c r="G17" s="6"/>
      <c r="H17" s="6"/>
      <c r="I17" s="6" t="s">
        <v>14</v>
      </c>
      <c r="J17" s="11"/>
      <c r="K17" s="386"/>
      <c r="L17" s="386"/>
      <c r="M17" s="386" t="str">
        <f t="shared" si="0"/>
        <v>Total Refreshments</v>
      </c>
      <c r="N17" s="43">
        <f t="shared" si="0"/>
        <v>0</v>
      </c>
    </row>
    <row r="18" spans="1:14">
      <c r="B18" s="391" t="s">
        <v>17</v>
      </c>
      <c r="C18" s="428"/>
      <c r="D18" s="11"/>
      <c r="E18" s="386"/>
      <c r="F18" s="13" t="s">
        <v>53</v>
      </c>
      <c r="G18" s="13" t="s">
        <v>49</v>
      </c>
      <c r="H18" s="6" t="s">
        <v>50</v>
      </c>
      <c r="I18" s="6"/>
      <c r="J18" s="11"/>
      <c r="K18" s="386"/>
      <c r="L18" s="386"/>
      <c r="M18" s="386" t="str">
        <f t="shared" si="0"/>
        <v>Total Program</v>
      </c>
      <c r="N18" s="43">
        <f t="shared" si="0"/>
        <v>0</v>
      </c>
    </row>
    <row r="19" spans="1:14" ht="16.5" thickBot="1">
      <c r="B19" s="391" t="s">
        <v>19</v>
      </c>
      <c r="C19" s="428"/>
      <c r="D19" s="11"/>
      <c r="E19" s="386"/>
      <c r="F19" s="328" t="str">
        <f>IF(BUDGET!I2&gt;0,BUDGET!I2,"")</f>
        <v/>
      </c>
      <c r="G19" s="14" t="str">
        <f ca="1">MID(CELL("filename",A1),IF(ISNUMBER(FIND("]",CELL("filename",A1))),FIND("]",CELL("filename",A1))+1,FIND("#$",CELL("filename",A1))+2),31)</f>
        <v>Event 4</v>
      </c>
      <c r="H19" s="383">
        <f>IF(F19="",0,(C12-I30-I40)/F19)</f>
        <v>0</v>
      </c>
      <c r="I19" s="482">
        <f>IF(F19&lt;&gt;"",+H19*F19,0)</f>
        <v>0</v>
      </c>
      <c r="J19" s="11"/>
      <c r="K19" s="386"/>
      <c r="L19" s="386"/>
      <c r="M19" s="386" t="str">
        <f t="shared" si="0"/>
        <v>Total Prizes</v>
      </c>
      <c r="N19" s="43">
        <f t="shared" si="0"/>
        <v>0</v>
      </c>
    </row>
    <row r="20" spans="1:14" ht="17.25" thickTop="1" thickBot="1">
      <c r="B20" s="391" t="s">
        <v>21</v>
      </c>
      <c r="C20" s="428"/>
      <c r="D20" s="11"/>
      <c r="E20" s="386"/>
      <c r="F20" s="386" t="str">
        <f>+"Total "&amp;E17</f>
        <v>Total Admissions-Ambassadors</v>
      </c>
      <c r="G20" s="386"/>
      <c r="H20" s="386"/>
      <c r="I20" s="480">
        <f>+I19</f>
        <v>0</v>
      </c>
      <c r="J20" s="11"/>
      <c r="K20" s="386"/>
      <c r="L20" s="386"/>
      <c r="M20" s="386" t="str">
        <f t="shared" si="0"/>
        <v>Total Miscellaneous</v>
      </c>
      <c r="N20" s="482">
        <f t="shared" si="0"/>
        <v>0</v>
      </c>
    </row>
    <row r="21" spans="1:14">
      <c r="B21" s="391" t="s">
        <v>23</v>
      </c>
      <c r="C21" s="428"/>
      <c r="D21" s="11"/>
      <c r="E21" s="386"/>
      <c r="F21" s="9"/>
      <c r="G21" s="386"/>
      <c r="H21" s="386"/>
      <c r="I21" s="386"/>
      <c r="J21" s="11"/>
      <c r="K21" s="386"/>
      <c r="L21" s="386"/>
      <c r="M21" s="6" t="str">
        <f t="shared" si="0"/>
        <v>Total Expenses</v>
      </c>
      <c r="N21" s="483">
        <f t="shared" si="0"/>
        <v>0</v>
      </c>
    </row>
    <row r="22" spans="1:14" ht="16.5" thickBot="1">
      <c r="B22" s="427" t="s">
        <v>47</v>
      </c>
      <c r="C22" s="428"/>
      <c r="D22" s="11"/>
      <c r="E22" s="6" t="s">
        <v>59</v>
      </c>
      <c r="F22" s="386"/>
      <c r="G22" s="386"/>
      <c r="H22" s="386"/>
      <c r="I22" s="386"/>
      <c r="J22" s="11"/>
      <c r="K22" s="386"/>
      <c r="L22" s="386"/>
      <c r="M22" s="386"/>
      <c r="N22" s="486"/>
    </row>
    <row r="23" spans="1:14" ht="17.25" thickTop="1" thickBot="1">
      <c r="B23" s="427" t="s">
        <v>47</v>
      </c>
      <c r="C23" s="481"/>
      <c r="D23" s="11"/>
      <c r="E23" s="386"/>
      <c r="F23" s="13" t="s">
        <v>53</v>
      </c>
      <c r="G23" s="13" t="s">
        <v>49</v>
      </c>
      <c r="H23" s="6" t="s">
        <v>50</v>
      </c>
      <c r="I23" s="386"/>
      <c r="J23" s="11"/>
      <c r="K23" s="386"/>
      <c r="L23" s="6" t="s">
        <v>57</v>
      </c>
      <c r="M23" s="386"/>
      <c r="N23" s="485">
        <f>+N10-N21</f>
        <v>0</v>
      </c>
    </row>
    <row r="24" spans="1:14" ht="17.25" thickTop="1" thickBot="1">
      <c r="B24" s="1" t="str">
        <f>+"Total "&amp;A17</f>
        <v>Total Site</v>
      </c>
      <c r="C24" s="480">
        <f>SUM(C17:C23)</f>
        <v>0</v>
      </c>
      <c r="D24" s="11"/>
      <c r="E24" s="386"/>
      <c r="F24" s="425"/>
      <c r="G24" s="430"/>
      <c r="H24" s="427"/>
      <c r="I24" s="43">
        <f t="shared" ref="I24:I29" si="1">+H24*F24</f>
        <v>0</v>
      </c>
      <c r="J24" s="11"/>
      <c r="K24" s="386"/>
      <c r="L24" s="386"/>
      <c r="M24" s="386"/>
      <c r="N24" s="386"/>
    </row>
    <row r="25" spans="1:14">
      <c r="C25" s="386"/>
      <c r="D25" s="11"/>
      <c r="E25" s="386"/>
      <c r="F25" s="425"/>
      <c r="G25" s="430"/>
      <c r="H25" s="427"/>
      <c r="I25" s="43">
        <f t="shared" si="1"/>
        <v>0</v>
      </c>
      <c r="J25" s="11"/>
      <c r="K25" s="386"/>
      <c r="L25" s="386"/>
      <c r="M25" s="386"/>
    </row>
    <row r="26" spans="1:14">
      <c r="A26" s="7" t="s">
        <v>25</v>
      </c>
      <c r="C26" s="386"/>
      <c r="D26" s="11"/>
      <c r="E26" s="386"/>
      <c r="F26" s="425"/>
      <c r="G26" s="430"/>
      <c r="H26" s="426"/>
      <c r="I26" s="43">
        <f t="shared" si="1"/>
        <v>0</v>
      </c>
      <c r="J26" s="11"/>
      <c r="K26" s="386"/>
      <c r="L26" s="386"/>
      <c r="M26" s="386"/>
    </row>
    <row r="27" spans="1:14">
      <c r="B27" s="317" t="s">
        <v>27</v>
      </c>
      <c r="C27" s="428"/>
      <c r="D27" s="11"/>
      <c r="E27" s="386"/>
      <c r="F27" s="425"/>
      <c r="G27" s="430"/>
      <c r="H27" s="426"/>
      <c r="I27" s="43">
        <f t="shared" si="1"/>
        <v>0</v>
      </c>
      <c r="J27" s="11"/>
      <c r="K27" s="386"/>
      <c r="L27" s="386"/>
      <c r="M27" s="386"/>
    </row>
    <row r="28" spans="1:14">
      <c r="B28" s="317" t="s">
        <v>29</v>
      </c>
      <c r="C28" s="428"/>
      <c r="D28" s="11"/>
      <c r="E28" s="386"/>
      <c r="F28" s="425"/>
      <c r="G28" s="430"/>
      <c r="H28" s="426"/>
      <c r="I28" s="43">
        <f t="shared" si="1"/>
        <v>0</v>
      </c>
      <c r="J28" s="11"/>
      <c r="K28" s="386"/>
      <c r="L28" s="386"/>
      <c r="M28" s="386"/>
    </row>
    <row r="29" spans="1:14" ht="16.5" thickBot="1">
      <c r="B29" s="317" t="s">
        <v>31</v>
      </c>
      <c r="C29" s="428"/>
      <c r="D29" s="11"/>
      <c r="E29" s="386"/>
      <c r="F29" s="425"/>
      <c r="G29" s="430"/>
      <c r="H29" s="426"/>
      <c r="I29" s="482">
        <f t="shared" si="1"/>
        <v>0</v>
      </c>
      <c r="J29" s="11"/>
      <c r="K29" s="386"/>
      <c r="L29" s="386"/>
      <c r="M29" s="386"/>
    </row>
    <row r="30" spans="1:14" ht="17.25" thickTop="1" thickBot="1">
      <c r="B30" s="317" t="s">
        <v>33</v>
      </c>
      <c r="C30" s="428"/>
      <c r="D30" s="11"/>
      <c r="E30" s="386"/>
      <c r="F30" s="386" t="str">
        <f>+"Total "&amp;E22</f>
        <v>Total Admissions-Hosts</v>
      </c>
      <c r="G30" s="386"/>
      <c r="H30" s="386"/>
      <c r="I30" s="480">
        <f>SUM(I24:I29)</f>
        <v>0</v>
      </c>
      <c r="J30" s="11"/>
      <c r="K30" s="386"/>
      <c r="L30" s="386"/>
      <c r="M30" s="386"/>
    </row>
    <row r="31" spans="1:14">
      <c r="B31" s="317" t="s">
        <v>35</v>
      </c>
      <c r="C31" s="428"/>
      <c r="D31" s="11"/>
      <c r="E31" s="386"/>
      <c r="F31" s="9"/>
      <c r="G31" s="386"/>
      <c r="H31" s="386"/>
      <c r="I31" s="386"/>
      <c r="J31" s="11"/>
      <c r="K31" s="386"/>
      <c r="L31" s="386"/>
      <c r="M31" s="386"/>
    </row>
    <row r="32" spans="1:14" ht="16.5" thickBot="1">
      <c r="B32" s="318" t="s">
        <v>47</v>
      </c>
      <c r="C32" s="481"/>
      <c r="D32" s="11"/>
      <c r="E32" s="6" t="s">
        <v>54</v>
      </c>
      <c r="F32" s="386"/>
      <c r="G32" s="386"/>
      <c r="H32" s="386"/>
      <c r="I32" s="386"/>
      <c r="J32" s="11"/>
      <c r="K32" s="386"/>
      <c r="L32" s="386"/>
      <c r="M32" s="386"/>
    </row>
    <row r="33" spans="1:13" ht="17.25" thickTop="1" thickBot="1">
      <c r="B33" s="1" t="str">
        <f>+"Total "&amp;A26</f>
        <v>Total Decorations</v>
      </c>
      <c r="C33" s="480">
        <f>SUM(C26:C32)</f>
        <v>0</v>
      </c>
      <c r="D33" s="11"/>
      <c r="E33" s="386"/>
      <c r="F33" s="13" t="s">
        <v>53</v>
      </c>
      <c r="G33" s="13" t="s">
        <v>49</v>
      </c>
      <c r="H33" s="6" t="s">
        <v>50</v>
      </c>
      <c r="I33" s="386"/>
      <c r="J33" s="11"/>
      <c r="K33" s="386"/>
      <c r="L33" s="386"/>
      <c r="M33" s="386"/>
    </row>
    <row r="34" spans="1:13">
      <c r="C34" s="386"/>
      <c r="D34" s="11"/>
      <c r="E34" s="386"/>
      <c r="F34" s="425"/>
      <c r="G34" s="121"/>
      <c r="H34" s="426"/>
      <c r="I34" s="43">
        <f t="shared" ref="I34:I39" si="2">+H34*F34</f>
        <v>0</v>
      </c>
      <c r="J34" s="11"/>
      <c r="K34" s="386"/>
      <c r="L34" s="386"/>
      <c r="M34" s="386"/>
    </row>
    <row r="35" spans="1:13">
      <c r="A35" s="7" t="s">
        <v>36</v>
      </c>
      <c r="C35" s="386"/>
      <c r="D35" s="11"/>
      <c r="E35" s="386"/>
      <c r="F35" s="425"/>
      <c r="G35" s="121"/>
      <c r="H35" s="426"/>
      <c r="I35" s="43">
        <f t="shared" si="2"/>
        <v>0</v>
      </c>
      <c r="J35" s="11"/>
      <c r="K35" s="386"/>
      <c r="L35" s="386"/>
      <c r="M35" s="386"/>
    </row>
    <row r="36" spans="1:13">
      <c r="B36" s="317" t="s">
        <v>38</v>
      </c>
      <c r="C36" s="428"/>
      <c r="D36" s="11"/>
      <c r="E36" s="386"/>
      <c r="F36" s="425"/>
      <c r="G36" s="121"/>
      <c r="H36" s="426"/>
      <c r="I36" s="43">
        <f t="shared" si="2"/>
        <v>0</v>
      </c>
      <c r="J36" s="11"/>
      <c r="K36" s="386"/>
      <c r="L36" s="386"/>
      <c r="M36" s="386"/>
    </row>
    <row r="37" spans="1:13">
      <c r="B37" s="317" t="s">
        <v>40</v>
      </c>
      <c r="C37" s="428"/>
      <c r="D37" s="11"/>
      <c r="E37" s="386"/>
      <c r="F37" s="425"/>
      <c r="G37" s="121"/>
      <c r="H37" s="426"/>
      <c r="I37" s="43">
        <f t="shared" si="2"/>
        <v>0</v>
      </c>
      <c r="J37" s="11"/>
      <c r="K37" s="386"/>
      <c r="L37" s="386"/>
      <c r="M37" s="386"/>
    </row>
    <row r="38" spans="1:13">
      <c r="B38" s="317" t="s">
        <v>42</v>
      </c>
      <c r="C38" s="428"/>
      <c r="D38" s="11"/>
      <c r="E38" s="386"/>
      <c r="F38" s="425"/>
      <c r="G38" s="121"/>
      <c r="H38" s="426"/>
      <c r="I38" s="43">
        <f t="shared" si="2"/>
        <v>0</v>
      </c>
      <c r="J38" s="11"/>
      <c r="K38" s="386"/>
      <c r="L38" s="386"/>
      <c r="M38" s="386"/>
    </row>
    <row r="39" spans="1:13" ht="16.5" thickBot="1">
      <c r="B39" s="317" t="s">
        <v>47</v>
      </c>
      <c r="C39" s="428"/>
      <c r="D39" s="11"/>
      <c r="E39" s="386"/>
      <c r="F39" s="425"/>
      <c r="G39" s="121"/>
      <c r="H39" s="426"/>
      <c r="I39" s="482">
        <f t="shared" si="2"/>
        <v>0</v>
      </c>
      <c r="J39" s="11"/>
      <c r="K39" s="386"/>
      <c r="L39" s="386"/>
      <c r="M39" s="386"/>
    </row>
    <row r="40" spans="1:13" ht="17.25" thickTop="1" thickBot="1">
      <c r="B40" s="317" t="s">
        <v>47</v>
      </c>
      <c r="C40" s="428"/>
      <c r="D40" s="11"/>
      <c r="E40" s="386"/>
      <c r="F40" s="386" t="str">
        <f>+"Total "&amp;E32</f>
        <v>Total Miscellaneous Source of Funds</v>
      </c>
      <c r="G40" s="386"/>
      <c r="H40" s="386"/>
      <c r="I40" s="480">
        <f>SUM(I34:I39)</f>
        <v>0</v>
      </c>
      <c r="J40" s="11"/>
      <c r="K40" s="386"/>
      <c r="L40" s="386"/>
      <c r="M40" s="386"/>
    </row>
    <row r="41" spans="1:13" ht="16.5" thickBot="1">
      <c r="B41" s="318" t="s">
        <v>47</v>
      </c>
      <c r="C41" s="481"/>
      <c r="D41" s="11"/>
      <c r="E41" s="386"/>
      <c r="F41" s="13"/>
      <c r="G41" s="13"/>
      <c r="H41" s="6"/>
      <c r="I41" s="6"/>
      <c r="J41" s="11"/>
      <c r="K41" s="386"/>
      <c r="L41" s="386"/>
      <c r="M41" s="386"/>
    </row>
    <row r="42" spans="1:13" ht="17.25" thickTop="1" thickBot="1">
      <c r="B42" s="1" t="str">
        <f>+"Total "&amp;A35</f>
        <v>Total Publicity</v>
      </c>
      <c r="C42" s="480">
        <f>SUM(C35:C41)</f>
        <v>0</v>
      </c>
      <c r="D42" s="11"/>
      <c r="E42" s="386"/>
      <c r="F42" s="9"/>
      <c r="G42" s="9"/>
      <c r="H42" s="386"/>
      <c r="I42" s="386"/>
      <c r="J42" s="11"/>
      <c r="K42" s="386"/>
      <c r="L42" s="386"/>
      <c r="M42" s="386"/>
    </row>
    <row r="43" spans="1:13">
      <c r="C43" s="386"/>
      <c r="D43" s="11"/>
      <c r="E43" s="386"/>
      <c r="F43" s="9"/>
      <c r="G43" s="9"/>
      <c r="H43" s="386"/>
      <c r="I43" s="386"/>
      <c r="J43" s="11"/>
      <c r="K43" s="386"/>
      <c r="L43" s="386"/>
      <c r="M43" s="386"/>
    </row>
    <row r="44" spans="1:13">
      <c r="A44" s="7" t="s">
        <v>16</v>
      </c>
      <c r="C44" s="386"/>
      <c r="D44" s="11"/>
      <c r="E44" s="386"/>
      <c r="F44" s="9"/>
      <c r="G44" s="9"/>
      <c r="H44" s="386"/>
      <c r="I44" s="386"/>
      <c r="J44" s="11"/>
      <c r="K44" s="386"/>
      <c r="L44" s="386"/>
      <c r="M44" s="386"/>
    </row>
    <row r="45" spans="1:13">
      <c r="B45" s="430" t="s">
        <v>18</v>
      </c>
      <c r="C45" s="428"/>
      <c r="D45" s="11"/>
      <c r="E45" s="386"/>
      <c r="F45" s="9"/>
      <c r="G45" s="9"/>
      <c r="H45" s="386"/>
      <c r="I45" s="386"/>
      <c r="J45" s="11"/>
      <c r="K45" s="386"/>
      <c r="L45" s="386"/>
      <c r="M45" s="386"/>
    </row>
    <row r="46" spans="1:13">
      <c r="B46" s="317" t="s">
        <v>20</v>
      </c>
      <c r="C46" s="428"/>
      <c r="D46" s="11"/>
      <c r="E46" s="386"/>
      <c r="F46" s="9"/>
      <c r="G46" s="9"/>
      <c r="H46" s="386"/>
      <c r="I46" s="386"/>
      <c r="J46" s="11"/>
      <c r="K46" s="386"/>
      <c r="L46" s="386"/>
      <c r="M46" s="386"/>
    </row>
    <row r="47" spans="1:13">
      <c r="B47" s="317" t="s">
        <v>22</v>
      </c>
      <c r="C47" s="428"/>
      <c r="D47" s="11"/>
      <c r="E47" s="386"/>
      <c r="F47" s="9"/>
      <c r="G47" s="9"/>
      <c r="H47" s="386"/>
      <c r="I47" s="386"/>
      <c r="J47" s="11"/>
      <c r="K47" s="386"/>
      <c r="L47" s="386"/>
      <c r="M47" s="386"/>
    </row>
    <row r="48" spans="1:13">
      <c r="B48" s="391" t="s">
        <v>24</v>
      </c>
      <c r="C48" s="428"/>
      <c r="D48" s="11"/>
      <c r="E48" s="386"/>
      <c r="F48" s="386"/>
      <c r="G48" s="14"/>
      <c r="H48" s="386"/>
      <c r="I48" s="386"/>
      <c r="J48" s="11"/>
      <c r="K48" s="386"/>
      <c r="L48" s="386"/>
      <c r="M48" s="386"/>
    </row>
    <row r="49" spans="1:13">
      <c r="B49" s="427" t="s">
        <v>47</v>
      </c>
      <c r="C49" s="428"/>
      <c r="D49" s="11"/>
      <c r="E49" s="386"/>
      <c r="F49" s="386"/>
      <c r="G49" s="14"/>
      <c r="H49" s="386"/>
      <c r="I49" s="386"/>
      <c r="J49" s="11"/>
      <c r="K49" s="386"/>
      <c r="L49" s="386"/>
      <c r="M49" s="386"/>
    </row>
    <row r="50" spans="1:13" ht="16.5" thickBot="1">
      <c r="B50" s="318" t="s">
        <v>47</v>
      </c>
      <c r="C50" s="481"/>
      <c r="D50" s="11"/>
      <c r="E50" s="386"/>
      <c r="F50" s="386"/>
      <c r="G50" s="386"/>
      <c r="H50" s="386"/>
      <c r="I50" s="386"/>
      <c r="J50" s="11"/>
      <c r="K50" s="386"/>
      <c r="L50" s="386"/>
      <c r="M50" s="386"/>
    </row>
    <row r="51" spans="1:13" ht="17.25" thickTop="1" thickBot="1">
      <c r="B51" s="1" t="str">
        <f>+"Total "&amp;A44</f>
        <v>Total Refreshments</v>
      </c>
      <c r="C51" s="480">
        <f>SUM(C44:C50)</f>
        <v>0</v>
      </c>
      <c r="D51" s="11"/>
      <c r="E51" s="386"/>
      <c r="F51" s="386"/>
      <c r="G51" s="386"/>
      <c r="H51" s="386"/>
      <c r="I51" s="386"/>
      <c r="J51" s="11"/>
      <c r="K51" s="386"/>
      <c r="L51" s="386"/>
      <c r="M51" s="386"/>
    </row>
    <row r="52" spans="1:13">
      <c r="C52" s="386"/>
      <c r="D52" s="11"/>
      <c r="E52" s="386"/>
      <c r="F52" s="386"/>
      <c r="G52" s="386"/>
      <c r="H52" s="386"/>
      <c r="I52" s="386"/>
      <c r="J52" s="11"/>
      <c r="K52" s="386"/>
      <c r="L52" s="386"/>
      <c r="M52" s="386"/>
    </row>
    <row r="53" spans="1:13">
      <c r="A53" s="7" t="s">
        <v>26</v>
      </c>
      <c r="C53" s="386"/>
      <c r="D53" s="11"/>
      <c r="E53" s="386"/>
      <c r="F53" s="386"/>
      <c r="G53" s="386"/>
      <c r="H53" s="386"/>
      <c r="I53" s="386"/>
      <c r="J53" s="11"/>
      <c r="K53" s="386"/>
      <c r="L53" s="386"/>
      <c r="M53" s="386"/>
    </row>
    <row r="54" spans="1:13">
      <c r="B54" s="317" t="s">
        <v>28</v>
      </c>
      <c r="C54" s="428"/>
      <c r="D54" s="11"/>
      <c r="E54" s="386"/>
      <c r="F54" s="386"/>
      <c r="G54" s="386"/>
      <c r="H54" s="386"/>
      <c r="I54" s="386"/>
      <c r="J54" s="11"/>
      <c r="K54" s="386"/>
      <c r="L54" s="386"/>
      <c r="M54" s="386"/>
    </row>
    <row r="55" spans="1:13">
      <c r="B55" s="317" t="s">
        <v>30</v>
      </c>
      <c r="C55" s="428"/>
      <c r="D55" s="11"/>
      <c r="E55" s="386"/>
      <c r="F55" s="386"/>
      <c r="G55" s="386"/>
      <c r="H55" s="386"/>
      <c r="I55" s="386"/>
      <c r="J55" s="11"/>
      <c r="K55" s="386"/>
      <c r="L55" s="386"/>
      <c r="M55" s="386"/>
    </row>
    <row r="56" spans="1:13">
      <c r="B56" s="391" t="s">
        <v>32</v>
      </c>
      <c r="C56" s="428"/>
      <c r="D56" s="11"/>
      <c r="E56" s="386"/>
      <c r="F56" s="386"/>
      <c r="G56" s="386"/>
      <c r="H56" s="386"/>
      <c r="I56" s="386"/>
      <c r="J56" s="11"/>
      <c r="K56" s="386"/>
      <c r="L56" s="386"/>
      <c r="M56" s="386"/>
    </row>
    <row r="57" spans="1:13">
      <c r="B57" s="391" t="s">
        <v>34</v>
      </c>
      <c r="C57" s="428"/>
      <c r="D57" s="11"/>
      <c r="E57" s="386"/>
      <c r="F57" s="386"/>
      <c r="G57" s="386"/>
      <c r="H57" s="386"/>
      <c r="I57" s="386"/>
      <c r="J57" s="11"/>
      <c r="K57" s="386"/>
      <c r="L57" s="386"/>
      <c r="M57" s="386"/>
    </row>
    <row r="58" spans="1:13">
      <c r="B58" s="318" t="s">
        <v>47</v>
      </c>
      <c r="C58" s="428"/>
      <c r="D58" s="11"/>
      <c r="E58" s="386"/>
      <c r="F58" s="386"/>
      <c r="G58" s="386"/>
      <c r="H58" s="386"/>
      <c r="I58" s="386"/>
      <c r="J58" s="11"/>
      <c r="K58" s="386"/>
      <c r="L58" s="386"/>
      <c r="M58" s="386"/>
    </row>
    <row r="59" spans="1:13" ht="16.5" thickBot="1">
      <c r="B59" s="318" t="s">
        <v>47</v>
      </c>
      <c r="C59" s="481"/>
      <c r="D59" s="11"/>
      <c r="E59" s="386"/>
      <c r="F59" s="386"/>
      <c r="G59" s="386"/>
      <c r="H59" s="386"/>
      <c r="I59" s="386"/>
      <c r="J59" s="11"/>
      <c r="K59" s="386"/>
      <c r="L59" s="386"/>
      <c r="M59" s="386"/>
    </row>
    <row r="60" spans="1:13" ht="17.25" thickTop="1" thickBot="1">
      <c r="B60" s="1" t="str">
        <f>+"Total "&amp;A53</f>
        <v>Total Program</v>
      </c>
      <c r="C60" s="480">
        <f>SUM(C53:C59)</f>
        <v>0</v>
      </c>
      <c r="D60" s="11"/>
      <c r="E60" s="386"/>
      <c r="F60" s="386"/>
      <c r="G60" s="386"/>
      <c r="H60" s="386"/>
      <c r="I60" s="386"/>
      <c r="J60" s="11"/>
      <c r="K60" s="386"/>
      <c r="L60" s="386"/>
      <c r="M60" s="386"/>
    </row>
    <row r="61" spans="1:13">
      <c r="C61" s="386"/>
      <c r="D61" s="11"/>
      <c r="E61" s="386"/>
      <c r="F61" s="386"/>
      <c r="G61" s="386"/>
      <c r="H61" s="386"/>
      <c r="I61" s="386"/>
      <c r="J61" s="11"/>
      <c r="K61" s="386"/>
      <c r="L61" s="386"/>
      <c r="M61" s="386"/>
    </row>
    <row r="62" spans="1:13">
      <c r="A62" s="7" t="s">
        <v>37</v>
      </c>
      <c r="C62" s="386"/>
      <c r="D62" s="11"/>
      <c r="E62" s="386"/>
      <c r="F62" s="386"/>
      <c r="G62" s="386"/>
      <c r="H62" s="386"/>
      <c r="I62" s="386"/>
      <c r="J62" s="11"/>
      <c r="K62" s="386"/>
      <c r="L62" s="386"/>
      <c r="M62" s="386"/>
    </row>
    <row r="63" spans="1:13">
      <c r="B63" s="317" t="s">
        <v>39</v>
      </c>
      <c r="C63" s="428"/>
      <c r="D63" s="11"/>
      <c r="E63" s="386"/>
      <c r="F63" s="386"/>
      <c r="G63" s="386"/>
      <c r="H63" s="386"/>
      <c r="I63" s="386"/>
      <c r="J63" s="11"/>
      <c r="K63" s="386"/>
      <c r="L63" s="386"/>
      <c r="M63" s="386"/>
    </row>
    <row r="64" spans="1:13">
      <c r="B64" s="317" t="s">
        <v>41</v>
      </c>
      <c r="C64" s="428"/>
      <c r="D64" s="11"/>
      <c r="E64" s="386"/>
      <c r="F64" s="386"/>
      <c r="G64" s="386"/>
      <c r="H64" s="386"/>
      <c r="I64" s="386"/>
      <c r="J64" s="11"/>
      <c r="K64" s="386"/>
      <c r="L64" s="386"/>
      <c r="M64" s="386"/>
    </row>
    <row r="65" spans="1:13">
      <c r="B65" s="317" t="s">
        <v>47</v>
      </c>
      <c r="C65" s="428"/>
      <c r="D65" s="11"/>
      <c r="E65" s="386"/>
      <c r="F65" s="386"/>
      <c r="G65" s="386"/>
      <c r="H65" s="386"/>
      <c r="I65" s="386"/>
      <c r="J65" s="11"/>
      <c r="K65" s="386"/>
      <c r="L65" s="386"/>
      <c r="M65" s="386"/>
    </row>
    <row r="66" spans="1:13">
      <c r="B66" s="317" t="s">
        <v>47</v>
      </c>
      <c r="C66" s="428"/>
      <c r="D66" s="11"/>
      <c r="E66" s="386"/>
      <c r="F66" s="386"/>
      <c r="G66" s="386"/>
      <c r="H66" s="386"/>
      <c r="I66" s="386"/>
      <c r="J66" s="11"/>
      <c r="K66" s="386"/>
      <c r="L66" s="386"/>
      <c r="M66" s="386"/>
    </row>
    <row r="67" spans="1:13">
      <c r="B67" s="317" t="s">
        <v>47</v>
      </c>
      <c r="C67" s="428"/>
      <c r="D67" s="11"/>
      <c r="E67" s="386"/>
      <c r="F67" s="386"/>
      <c r="G67" s="386"/>
      <c r="H67" s="386"/>
      <c r="I67" s="386"/>
      <c r="J67" s="11"/>
      <c r="K67" s="386"/>
      <c r="L67" s="386"/>
      <c r="M67" s="386"/>
    </row>
    <row r="68" spans="1:13" ht="16.5" thickBot="1">
      <c r="B68" s="318" t="s">
        <v>47</v>
      </c>
      <c r="C68" s="481"/>
      <c r="D68" s="11"/>
      <c r="E68" s="386"/>
      <c r="F68" s="386"/>
      <c r="G68" s="386"/>
      <c r="H68" s="386"/>
      <c r="I68" s="386"/>
      <c r="J68" s="11"/>
      <c r="K68" s="386"/>
      <c r="L68" s="386"/>
      <c r="M68" s="386"/>
    </row>
    <row r="69" spans="1:13" ht="17.25" thickTop="1" thickBot="1">
      <c r="B69" s="1" t="str">
        <f>+"Total "&amp;A62</f>
        <v>Total Prizes</v>
      </c>
      <c r="C69" s="480">
        <f>SUM(C62:C68)</f>
        <v>0</v>
      </c>
      <c r="D69" s="11"/>
      <c r="E69" s="386"/>
      <c r="F69" s="386"/>
      <c r="G69" s="386"/>
      <c r="H69" s="386"/>
      <c r="I69" s="386"/>
      <c r="J69" s="11"/>
      <c r="K69" s="386"/>
      <c r="L69" s="386"/>
      <c r="M69" s="386"/>
    </row>
    <row r="70" spans="1:13">
      <c r="C70" s="386"/>
      <c r="D70" s="11"/>
      <c r="E70" s="386"/>
      <c r="F70" s="386"/>
      <c r="G70" s="386"/>
      <c r="H70" s="386"/>
      <c r="I70" s="386"/>
      <c r="J70" s="11"/>
      <c r="K70" s="386"/>
      <c r="L70" s="386"/>
      <c r="M70" s="386"/>
    </row>
    <row r="71" spans="1:13">
      <c r="A71" s="7" t="s">
        <v>0</v>
      </c>
      <c r="C71" s="386"/>
      <c r="D71" s="11"/>
      <c r="E71" s="386"/>
      <c r="F71" s="386"/>
      <c r="G71" s="386"/>
      <c r="H71" s="386"/>
      <c r="I71" s="386"/>
      <c r="J71" s="11"/>
      <c r="K71" s="386"/>
      <c r="L71" s="386"/>
      <c r="M71" s="386"/>
    </row>
    <row r="72" spans="1:13">
      <c r="B72" s="317" t="s">
        <v>43</v>
      </c>
      <c r="C72" s="428"/>
      <c r="D72" s="11"/>
      <c r="E72" s="386"/>
      <c r="F72" s="386"/>
      <c r="G72" s="386"/>
      <c r="H72" s="386"/>
      <c r="I72" s="386"/>
      <c r="J72" s="11"/>
      <c r="K72" s="386"/>
      <c r="L72" s="386"/>
      <c r="M72" s="386"/>
    </row>
    <row r="73" spans="1:13">
      <c r="B73" s="317" t="s">
        <v>44</v>
      </c>
      <c r="C73" s="428"/>
      <c r="D73" s="11"/>
      <c r="E73" s="386"/>
      <c r="F73" s="386"/>
      <c r="G73" s="386"/>
      <c r="H73" s="386"/>
      <c r="I73" s="386"/>
      <c r="J73" s="11"/>
      <c r="K73" s="386"/>
      <c r="L73" s="386"/>
      <c r="M73" s="386"/>
    </row>
    <row r="74" spans="1:13">
      <c r="B74" s="317" t="s">
        <v>45</v>
      </c>
      <c r="C74" s="428"/>
      <c r="D74" s="11"/>
      <c r="E74" s="386"/>
      <c r="F74" s="386"/>
      <c r="G74" s="386"/>
      <c r="H74" s="386"/>
      <c r="I74" s="386"/>
      <c r="J74" s="11"/>
      <c r="K74" s="386"/>
      <c r="L74" s="386"/>
      <c r="M74" s="386"/>
    </row>
    <row r="75" spans="1:13">
      <c r="B75" s="317" t="s">
        <v>46</v>
      </c>
      <c r="C75" s="428"/>
      <c r="D75" s="11"/>
      <c r="E75" s="386"/>
      <c r="F75" s="386"/>
      <c r="G75" s="386"/>
      <c r="H75" s="386"/>
      <c r="I75" s="386"/>
      <c r="J75" s="11"/>
      <c r="K75" s="386"/>
      <c r="L75" s="386"/>
      <c r="M75" s="386"/>
    </row>
    <row r="76" spans="1:13">
      <c r="B76" s="317" t="s">
        <v>47</v>
      </c>
      <c r="C76" s="428"/>
      <c r="D76" s="11"/>
      <c r="E76" s="386"/>
      <c r="F76" s="386"/>
      <c r="G76" s="386"/>
      <c r="H76" s="386"/>
      <c r="I76" s="386"/>
      <c r="J76" s="11"/>
      <c r="K76" s="386"/>
      <c r="L76" s="386"/>
      <c r="M76" s="386"/>
    </row>
    <row r="77" spans="1:13" ht="16.5" thickBot="1">
      <c r="B77" s="318" t="s">
        <v>47</v>
      </c>
      <c r="C77" s="481"/>
      <c r="D77" s="11"/>
      <c r="E77" s="386"/>
      <c r="F77" s="386"/>
      <c r="G77" s="386"/>
      <c r="H77" s="386"/>
      <c r="I77" s="386"/>
      <c r="J77" s="11"/>
      <c r="K77" s="386"/>
      <c r="L77" s="386"/>
      <c r="M77" s="386"/>
    </row>
    <row r="78" spans="1:13" ht="17.25" thickTop="1" thickBot="1">
      <c r="B78" s="1" t="str">
        <f>+"Total "&amp;A71</f>
        <v>Total Miscellaneous</v>
      </c>
      <c r="C78" s="480">
        <f>SUM(C71:C77)</f>
        <v>0</v>
      </c>
      <c r="D78" s="11"/>
      <c r="E78" s="386"/>
      <c r="F78" s="386"/>
      <c r="G78" s="386"/>
      <c r="H78" s="386"/>
      <c r="I78" s="386"/>
      <c r="J78" s="11"/>
      <c r="K78" s="386"/>
      <c r="L78" s="386"/>
      <c r="M78" s="386"/>
    </row>
    <row r="79" spans="1:13">
      <c r="C79" s="386"/>
      <c r="D79" s="11"/>
      <c r="E79" s="386"/>
      <c r="F79" s="386"/>
      <c r="G79" s="386"/>
      <c r="H79" s="386"/>
      <c r="I79" s="386"/>
      <c r="J79" s="11"/>
      <c r="K79" s="386"/>
      <c r="L79" s="386"/>
      <c r="M79" s="386"/>
    </row>
  </sheetData>
  <sheetProtection sheet="1" objects="1" scenarios="1" selectLockedCells="1"/>
  <conditionalFormatting sqref="B2">
    <cfRule type="containsText" dxfId="7" priority="3" operator="containsText" text="Above date is invalid">
      <formula>NOT(ISERROR(SEARCH("Above date is invalid",B2)))</formula>
    </cfRule>
  </conditionalFormatting>
  <conditionalFormatting sqref="B2">
    <cfRule type="containsText" dxfId="6" priority="2" operator="containsText" text="Above date is invalid">
      <formula>NOT(ISERROR(SEARCH("Above date is invalid",B2)))</formula>
    </cfRule>
  </conditionalFormatting>
  <conditionalFormatting sqref="B2">
    <cfRule type="containsText" dxfId="5" priority="1" operator="containsText" text="Above date is invalid">
      <formula>NOT(ISERROR(SEARCH("Above date is invalid",B2)))</formula>
    </cfRule>
  </conditionalFormatting>
  <dataValidations count="1">
    <dataValidation type="date" allowBlank="1" showInputMessage="1" showErrorMessage="1" sqref="B1">
      <formula1>43101</formula1>
      <formula2>402133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  <headerFooter>
    <oddFooter>&amp;L&amp;10FILE NAME: &amp;F
TAB NAME: &amp;A&amp;C&amp;10DATE PRINTED: &amp;D&amp;R&amp;10PAGE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C000"/>
    <pageSetUpPr fitToPage="1"/>
  </sheetPr>
  <dimension ref="A1:O79"/>
  <sheetViews>
    <sheetView zoomScale="70" zoomScaleNormal="70" zoomScalePageLayoutView="85" workbookViewId="0">
      <selection activeCell="B1" sqref="B1"/>
    </sheetView>
  </sheetViews>
  <sheetFormatPr defaultColWidth="8.875" defaultRowHeight="15.75"/>
  <cols>
    <col min="1" max="1" width="3.875" style="1" customWidth="1"/>
    <col min="2" max="2" width="24.5" style="1" customWidth="1"/>
    <col min="3" max="3" width="11.625" style="1" customWidth="1"/>
    <col min="4" max="4" width="1.5" style="1" customWidth="1"/>
    <col min="5" max="5" width="4.375" style="1" customWidth="1"/>
    <col min="6" max="6" width="12.125" style="1" customWidth="1"/>
    <col min="7" max="7" width="24.125" style="1" customWidth="1"/>
    <col min="8" max="8" width="9.625" style="1" customWidth="1"/>
    <col min="9" max="9" width="12.625" style="1" customWidth="1"/>
    <col min="10" max="10" width="1.5" style="1" customWidth="1"/>
    <col min="11" max="11" width="4" style="1" customWidth="1"/>
    <col min="12" max="12" width="3.125" style="1" customWidth="1"/>
    <col min="13" max="13" width="25.625" style="1" customWidth="1"/>
    <col min="14" max="14" width="11.625" style="1" customWidth="1"/>
    <col min="15" max="15" width="8.875" style="1"/>
    <col min="252" max="252" width="17.125" customWidth="1"/>
    <col min="253" max="254" width="16.375" customWidth="1"/>
    <col min="255" max="255" width="2.625" customWidth="1"/>
    <col min="256" max="256" width="22" customWidth="1"/>
    <col min="257" max="258" width="16.375" customWidth="1"/>
    <col min="508" max="508" width="17.125" customWidth="1"/>
    <col min="509" max="510" width="16.375" customWidth="1"/>
    <col min="511" max="511" width="2.625" customWidth="1"/>
    <col min="512" max="512" width="22" customWidth="1"/>
    <col min="513" max="514" width="16.375" customWidth="1"/>
    <col min="764" max="764" width="17.125" customWidth="1"/>
    <col min="765" max="766" width="16.375" customWidth="1"/>
    <col min="767" max="767" width="2.625" customWidth="1"/>
    <col min="768" max="768" width="22" customWidth="1"/>
    <col min="769" max="770" width="16.375" customWidth="1"/>
    <col min="1020" max="1020" width="17.125" customWidth="1"/>
    <col min="1021" max="1022" width="16.375" customWidth="1"/>
    <col min="1023" max="1023" width="2.625" customWidth="1"/>
    <col min="1024" max="1024" width="22" customWidth="1"/>
    <col min="1025" max="1026" width="16.375" customWidth="1"/>
    <col min="1276" max="1276" width="17.125" customWidth="1"/>
    <col min="1277" max="1278" width="16.375" customWidth="1"/>
    <col min="1279" max="1279" width="2.625" customWidth="1"/>
    <col min="1280" max="1280" width="22" customWidth="1"/>
    <col min="1281" max="1282" width="16.375" customWidth="1"/>
    <col min="1532" max="1532" width="17.125" customWidth="1"/>
    <col min="1533" max="1534" width="16.375" customWidth="1"/>
    <col min="1535" max="1535" width="2.625" customWidth="1"/>
    <col min="1536" max="1536" width="22" customWidth="1"/>
    <col min="1537" max="1538" width="16.375" customWidth="1"/>
    <col min="1788" max="1788" width="17.125" customWidth="1"/>
    <col min="1789" max="1790" width="16.375" customWidth="1"/>
    <col min="1791" max="1791" width="2.625" customWidth="1"/>
    <col min="1792" max="1792" width="22" customWidth="1"/>
    <col min="1793" max="1794" width="16.375" customWidth="1"/>
    <col min="2044" max="2044" width="17.125" customWidth="1"/>
    <col min="2045" max="2046" width="16.375" customWidth="1"/>
    <col min="2047" max="2047" width="2.625" customWidth="1"/>
    <col min="2048" max="2048" width="22" customWidth="1"/>
    <col min="2049" max="2050" width="16.375" customWidth="1"/>
    <col min="2300" max="2300" width="17.125" customWidth="1"/>
    <col min="2301" max="2302" width="16.375" customWidth="1"/>
    <col min="2303" max="2303" width="2.625" customWidth="1"/>
    <col min="2304" max="2304" width="22" customWidth="1"/>
    <col min="2305" max="2306" width="16.375" customWidth="1"/>
    <col min="2556" max="2556" width="17.125" customWidth="1"/>
    <col min="2557" max="2558" width="16.375" customWidth="1"/>
    <col min="2559" max="2559" width="2.625" customWidth="1"/>
    <col min="2560" max="2560" width="22" customWidth="1"/>
    <col min="2561" max="2562" width="16.375" customWidth="1"/>
    <col min="2812" max="2812" width="17.125" customWidth="1"/>
    <col min="2813" max="2814" width="16.375" customWidth="1"/>
    <col min="2815" max="2815" width="2.625" customWidth="1"/>
    <col min="2816" max="2816" width="22" customWidth="1"/>
    <col min="2817" max="2818" width="16.375" customWidth="1"/>
    <col min="3068" max="3068" width="17.125" customWidth="1"/>
    <col min="3069" max="3070" width="16.375" customWidth="1"/>
    <col min="3071" max="3071" width="2.625" customWidth="1"/>
    <col min="3072" max="3072" width="22" customWidth="1"/>
    <col min="3073" max="3074" width="16.375" customWidth="1"/>
    <col min="3324" max="3324" width="17.125" customWidth="1"/>
    <col min="3325" max="3326" width="16.375" customWidth="1"/>
    <col min="3327" max="3327" width="2.625" customWidth="1"/>
    <col min="3328" max="3328" width="22" customWidth="1"/>
    <col min="3329" max="3330" width="16.375" customWidth="1"/>
    <col min="3580" max="3580" width="17.125" customWidth="1"/>
    <col min="3581" max="3582" width="16.375" customWidth="1"/>
    <col min="3583" max="3583" width="2.625" customWidth="1"/>
    <col min="3584" max="3584" width="22" customWidth="1"/>
    <col min="3585" max="3586" width="16.375" customWidth="1"/>
    <col min="3836" max="3836" width="17.125" customWidth="1"/>
    <col min="3837" max="3838" width="16.375" customWidth="1"/>
    <col min="3839" max="3839" width="2.625" customWidth="1"/>
    <col min="3840" max="3840" width="22" customWidth="1"/>
    <col min="3841" max="3842" width="16.375" customWidth="1"/>
    <col min="4092" max="4092" width="17.125" customWidth="1"/>
    <col min="4093" max="4094" width="16.375" customWidth="1"/>
    <col min="4095" max="4095" width="2.625" customWidth="1"/>
    <col min="4096" max="4096" width="22" customWidth="1"/>
    <col min="4097" max="4098" width="16.375" customWidth="1"/>
    <col min="4348" max="4348" width="17.125" customWidth="1"/>
    <col min="4349" max="4350" width="16.375" customWidth="1"/>
    <col min="4351" max="4351" width="2.625" customWidth="1"/>
    <col min="4352" max="4352" width="22" customWidth="1"/>
    <col min="4353" max="4354" width="16.375" customWidth="1"/>
    <col min="4604" max="4604" width="17.125" customWidth="1"/>
    <col min="4605" max="4606" width="16.375" customWidth="1"/>
    <col min="4607" max="4607" width="2.625" customWidth="1"/>
    <col min="4608" max="4608" width="22" customWidth="1"/>
    <col min="4609" max="4610" width="16.375" customWidth="1"/>
    <col min="4860" max="4860" width="17.125" customWidth="1"/>
    <col min="4861" max="4862" width="16.375" customWidth="1"/>
    <col min="4863" max="4863" width="2.625" customWidth="1"/>
    <col min="4864" max="4864" width="22" customWidth="1"/>
    <col min="4865" max="4866" width="16.375" customWidth="1"/>
    <col min="5116" max="5116" width="17.125" customWidth="1"/>
    <col min="5117" max="5118" width="16.375" customWidth="1"/>
    <col min="5119" max="5119" width="2.625" customWidth="1"/>
    <col min="5120" max="5120" width="22" customWidth="1"/>
    <col min="5121" max="5122" width="16.375" customWidth="1"/>
    <col min="5372" max="5372" width="17.125" customWidth="1"/>
    <col min="5373" max="5374" width="16.375" customWidth="1"/>
    <col min="5375" max="5375" width="2.625" customWidth="1"/>
    <col min="5376" max="5376" width="22" customWidth="1"/>
    <col min="5377" max="5378" width="16.375" customWidth="1"/>
    <col min="5628" max="5628" width="17.125" customWidth="1"/>
    <col min="5629" max="5630" width="16.375" customWidth="1"/>
    <col min="5631" max="5631" width="2.625" customWidth="1"/>
    <col min="5632" max="5632" width="22" customWidth="1"/>
    <col min="5633" max="5634" width="16.375" customWidth="1"/>
    <col min="5884" max="5884" width="17.125" customWidth="1"/>
    <col min="5885" max="5886" width="16.375" customWidth="1"/>
    <col min="5887" max="5887" width="2.625" customWidth="1"/>
    <col min="5888" max="5888" width="22" customWidth="1"/>
    <col min="5889" max="5890" width="16.375" customWidth="1"/>
    <col min="6140" max="6140" width="17.125" customWidth="1"/>
    <col min="6141" max="6142" width="16.375" customWidth="1"/>
    <col min="6143" max="6143" width="2.625" customWidth="1"/>
    <col min="6144" max="6144" width="22" customWidth="1"/>
    <col min="6145" max="6146" width="16.375" customWidth="1"/>
    <col min="6396" max="6396" width="17.125" customWidth="1"/>
    <col min="6397" max="6398" width="16.375" customWidth="1"/>
    <col min="6399" max="6399" width="2.625" customWidth="1"/>
    <col min="6400" max="6400" width="22" customWidth="1"/>
    <col min="6401" max="6402" width="16.375" customWidth="1"/>
    <col min="6652" max="6652" width="17.125" customWidth="1"/>
    <col min="6653" max="6654" width="16.375" customWidth="1"/>
    <col min="6655" max="6655" width="2.625" customWidth="1"/>
    <col min="6656" max="6656" width="22" customWidth="1"/>
    <col min="6657" max="6658" width="16.375" customWidth="1"/>
    <col min="6908" max="6908" width="17.125" customWidth="1"/>
    <col min="6909" max="6910" width="16.375" customWidth="1"/>
    <col min="6911" max="6911" width="2.625" customWidth="1"/>
    <col min="6912" max="6912" width="22" customWidth="1"/>
    <col min="6913" max="6914" width="16.375" customWidth="1"/>
    <col min="7164" max="7164" width="17.125" customWidth="1"/>
    <col min="7165" max="7166" width="16.375" customWidth="1"/>
    <col min="7167" max="7167" width="2.625" customWidth="1"/>
    <col min="7168" max="7168" width="22" customWidth="1"/>
    <col min="7169" max="7170" width="16.375" customWidth="1"/>
    <col min="7420" max="7420" width="17.125" customWidth="1"/>
    <col min="7421" max="7422" width="16.375" customWidth="1"/>
    <col min="7423" max="7423" width="2.625" customWidth="1"/>
    <col min="7424" max="7424" width="22" customWidth="1"/>
    <col min="7425" max="7426" width="16.375" customWidth="1"/>
    <col min="7676" max="7676" width="17.125" customWidth="1"/>
    <col min="7677" max="7678" width="16.375" customWidth="1"/>
    <col min="7679" max="7679" width="2.625" customWidth="1"/>
    <col min="7680" max="7680" width="22" customWidth="1"/>
    <col min="7681" max="7682" width="16.375" customWidth="1"/>
    <col min="7932" max="7932" width="17.125" customWidth="1"/>
    <col min="7933" max="7934" width="16.375" customWidth="1"/>
    <col min="7935" max="7935" width="2.625" customWidth="1"/>
    <col min="7936" max="7936" width="22" customWidth="1"/>
    <col min="7937" max="7938" width="16.375" customWidth="1"/>
    <col min="8188" max="8188" width="17.125" customWidth="1"/>
    <col min="8189" max="8190" width="16.375" customWidth="1"/>
    <col min="8191" max="8191" width="2.625" customWidth="1"/>
    <col min="8192" max="8192" width="22" customWidth="1"/>
    <col min="8193" max="8194" width="16.375" customWidth="1"/>
    <col min="8444" max="8444" width="17.125" customWidth="1"/>
    <col min="8445" max="8446" width="16.375" customWidth="1"/>
    <col min="8447" max="8447" width="2.625" customWidth="1"/>
    <col min="8448" max="8448" width="22" customWidth="1"/>
    <col min="8449" max="8450" width="16.375" customWidth="1"/>
    <col min="8700" max="8700" width="17.125" customWidth="1"/>
    <col min="8701" max="8702" width="16.375" customWidth="1"/>
    <col min="8703" max="8703" width="2.625" customWidth="1"/>
    <col min="8704" max="8704" width="22" customWidth="1"/>
    <col min="8705" max="8706" width="16.375" customWidth="1"/>
    <col min="8956" max="8956" width="17.125" customWidth="1"/>
    <col min="8957" max="8958" width="16.375" customWidth="1"/>
    <col min="8959" max="8959" width="2.625" customWidth="1"/>
    <col min="8960" max="8960" width="22" customWidth="1"/>
    <col min="8961" max="8962" width="16.375" customWidth="1"/>
    <col min="9212" max="9212" width="17.125" customWidth="1"/>
    <col min="9213" max="9214" width="16.375" customWidth="1"/>
    <col min="9215" max="9215" width="2.625" customWidth="1"/>
    <col min="9216" max="9216" width="22" customWidth="1"/>
    <col min="9217" max="9218" width="16.375" customWidth="1"/>
    <col min="9468" max="9468" width="17.125" customWidth="1"/>
    <col min="9469" max="9470" width="16.375" customWidth="1"/>
    <col min="9471" max="9471" width="2.625" customWidth="1"/>
    <col min="9472" max="9472" width="22" customWidth="1"/>
    <col min="9473" max="9474" width="16.375" customWidth="1"/>
    <col min="9724" max="9724" width="17.125" customWidth="1"/>
    <col min="9725" max="9726" width="16.375" customWidth="1"/>
    <col min="9727" max="9727" width="2.625" customWidth="1"/>
    <col min="9728" max="9728" width="22" customWidth="1"/>
    <col min="9729" max="9730" width="16.375" customWidth="1"/>
    <col min="9980" max="9980" width="17.125" customWidth="1"/>
    <col min="9981" max="9982" width="16.375" customWidth="1"/>
    <col min="9983" max="9983" width="2.625" customWidth="1"/>
    <col min="9984" max="9984" width="22" customWidth="1"/>
    <col min="9985" max="9986" width="16.375" customWidth="1"/>
    <col min="10236" max="10236" width="17.125" customWidth="1"/>
    <col min="10237" max="10238" width="16.375" customWidth="1"/>
    <col min="10239" max="10239" width="2.625" customWidth="1"/>
    <col min="10240" max="10240" width="22" customWidth="1"/>
    <col min="10241" max="10242" width="16.375" customWidth="1"/>
    <col min="10492" max="10492" width="17.125" customWidth="1"/>
    <col min="10493" max="10494" width="16.375" customWidth="1"/>
    <col min="10495" max="10495" width="2.625" customWidth="1"/>
    <col min="10496" max="10496" width="22" customWidth="1"/>
    <col min="10497" max="10498" width="16.375" customWidth="1"/>
    <col min="10748" max="10748" width="17.125" customWidth="1"/>
    <col min="10749" max="10750" width="16.375" customWidth="1"/>
    <col min="10751" max="10751" width="2.625" customWidth="1"/>
    <col min="10752" max="10752" width="22" customWidth="1"/>
    <col min="10753" max="10754" width="16.375" customWidth="1"/>
    <col min="11004" max="11004" width="17.125" customWidth="1"/>
    <col min="11005" max="11006" width="16.375" customWidth="1"/>
    <col min="11007" max="11007" width="2.625" customWidth="1"/>
    <col min="11008" max="11008" width="22" customWidth="1"/>
    <col min="11009" max="11010" width="16.375" customWidth="1"/>
    <col min="11260" max="11260" width="17.125" customWidth="1"/>
    <col min="11261" max="11262" width="16.375" customWidth="1"/>
    <col min="11263" max="11263" width="2.625" customWidth="1"/>
    <col min="11264" max="11264" width="22" customWidth="1"/>
    <col min="11265" max="11266" width="16.375" customWidth="1"/>
    <col min="11516" max="11516" width="17.125" customWidth="1"/>
    <col min="11517" max="11518" width="16.375" customWidth="1"/>
    <col min="11519" max="11519" width="2.625" customWidth="1"/>
    <col min="11520" max="11520" width="22" customWidth="1"/>
    <col min="11521" max="11522" width="16.375" customWidth="1"/>
    <col min="11772" max="11772" width="17.125" customWidth="1"/>
    <col min="11773" max="11774" width="16.375" customWidth="1"/>
    <col min="11775" max="11775" width="2.625" customWidth="1"/>
    <col min="11776" max="11776" width="22" customWidth="1"/>
    <col min="11777" max="11778" width="16.375" customWidth="1"/>
    <col min="12028" max="12028" width="17.125" customWidth="1"/>
    <col min="12029" max="12030" width="16.375" customWidth="1"/>
    <col min="12031" max="12031" width="2.625" customWidth="1"/>
    <col min="12032" max="12032" width="22" customWidth="1"/>
    <col min="12033" max="12034" width="16.375" customWidth="1"/>
    <col min="12284" max="12284" width="17.125" customWidth="1"/>
    <col min="12285" max="12286" width="16.375" customWidth="1"/>
    <col min="12287" max="12287" width="2.625" customWidth="1"/>
    <col min="12288" max="12288" width="22" customWidth="1"/>
    <col min="12289" max="12290" width="16.375" customWidth="1"/>
    <col min="12540" max="12540" width="17.125" customWidth="1"/>
    <col min="12541" max="12542" width="16.375" customWidth="1"/>
    <col min="12543" max="12543" width="2.625" customWidth="1"/>
    <col min="12544" max="12544" width="22" customWidth="1"/>
    <col min="12545" max="12546" width="16.375" customWidth="1"/>
    <col min="12796" max="12796" width="17.125" customWidth="1"/>
    <col min="12797" max="12798" width="16.375" customWidth="1"/>
    <col min="12799" max="12799" width="2.625" customWidth="1"/>
    <col min="12800" max="12800" width="22" customWidth="1"/>
    <col min="12801" max="12802" width="16.375" customWidth="1"/>
    <col min="13052" max="13052" width="17.125" customWidth="1"/>
    <col min="13053" max="13054" width="16.375" customWidth="1"/>
    <col min="13055" max="13055" width="2.625" customWidth="1"/>
    <col min="13056" max="13056" width="22" customWidth="1"/>
    <col min="13057" max="13058" width="16.375" customWidth="1"/>
    <col min="13308" max="13308" width="17.125" customWidth="1"/>
    <col min="13309" max="13310" width="16.375" customWidth="1"/>
    <col min="13311" max="13311" width="2.625" customWidth="1"/>
    <col min="13312" max="13312" width="22" customWidth="1"/>
    <col min="13313" max="13314" width="16.375" customWidth="1"/>
    <col min="13564" max="13564" width="17.125" customWidth="1"/>
    <col min="13565" max="13566" width="16.375" customWidth="1"/>
    <col min="13567" max="13567" width="2.625" customWidth="1"/>
    <col min="13568" max="13568" width="22" customWidth="1"/>
    <col min="13569" max="13570" width="16.375" customWidth="1"/>
    <col min="13820" max="13820" width="17.125" customWidth="1"/>
    <col min="13821" max="13822" width="16.375" customWidth="1"/>
    <col min="13823" max="13823" width="2.625" customWidth="1"/>
    <col min="13824" max="13824" width="22" customWidth="1"/>
    <col min="13825" max="13826" width="16.375" customWidth="1"/>
    <col min="14076" max="14076" width="17.125" customWidth="1"/>
    <col min="14077" max="14078" width="16.375" customWidth="1"/>
    <col min="14079" max="14079" width="2.625" customWidth="1"/>
    <col min="14080" max="14080" width="22" customWidth="1"/>
    <col min="14081" max="14082" width="16.375" customWidth="1"/>
    <col min="14332" max="14332" width="17.125" customWidth="1"/>
    <col min="14333" max="14334" width="16.375" customWidth="1"/>
    <col min="14335" max="14335" width="2.625" customWidth="1"/>
    <col min="14336" max="14336" width="22" customWidth="1"/>
    <col min="14337" max="14338" width="16.375" customWidth="1"/>
    <col min="14588" max="14588" width="17.125" customWidth="1"/>
    <col min="14589" max="14590" width="16.375" customWidth="1"/>
    <col min="14591" max="14591" width="2.625" customWidth="1"/>
    <col min="14592" max="14592" width="22" customWidth="1"/>
    <col min="14593" max="14594" width="16.375" customWidth="1"/>
    <col min="14844" max="14844" width="17.125" customWidth="1"/>
    <col min="14845" max="14846" width="16.375" customWidth="1"/>
    <col min="14847" max="14847" width="2.625" customWidth="1"/>
    <col min="14848" max="14848" width="22" customWidth="1"/>
    <col min="14849" max="14850" width="16.375" customWidth="1"/>
    <col min="15100" max="15100" width="17.125" customWidth="1"/>
    <col min="15101" max="15102" width="16.375" customWidth="1"/>
    <col min="15103" max="15103" width="2.625" customWidth="1"/>
    <col min="15104" max="15104" width="22" customWidth="1"/>
    <col min="15105" max="15106" width="16.375" customWidth="1"/>
    <col min="15356" max="15356" width="17.125" customWidth="1"/>
    <col min="15357" max="15358" width="16.375" customWidth="1"/>
    <col min="15359" max="15359" width="2.625" customWidth="1"/>
    <col min="15360" max="15360" width="22" customWidth="1"/>
    <col min="15361" max="15362" width="16.375" customWidth="1"/>
    <col min="15612" max="15612" width="17.125" customWidth="1"/>
    <col min="15613" max="15614" width="16.375" customWidth="1"/>
    <col min="15615" max="15615" width="2.625" customWidth="1"/>
    <col min="15616" max="15616" width="22" customWidth="1"/>
    <col min="15617" max="15618" width="16.375" customWidth="1"/>
    <col min="15868" max="15868" width="17.125" customWidth="1"/>
    <col min="15869" max="15870" width="16.375" customWidth="1"/>
    <col min="15871" max="15871" width="2.625" customWidth="1"/>
    <col min="15872" max="15872" width="22" customWidth="1"/>
    <col min="15873" max="15874" width="16.375" customWidth="1"/>
    <col min="16124" max="16124" width="17.125" customWidth="1"/>
    <col min="16125" max="16126" width="16.375" customWidth="1"/>
    <col min="16127" max="16127" width="2.625" customWidth="1"/>
    <col min="16128" max="16128" width="22" customWidth="1"/>
    <col min="16129" max="16130" width="16.375" customWidth="1"/>
  </cols>
  <sheetData>
    <row r="1" spans="1:15" ht="23.25" customHeight="1">
      <c r="B1" s="235"/>
      <c r="C1" s="3"/>
      <c r="D1" s="4"/>
      <c r="E1" s="142" t="s">
        <v>143</v>
      </c>
      <c r="F1" s="142"/>
      <c r="G1" s="143"/>
      <c r="H1" s="143"/>
      <c r="I1" s="143"/>
      <c r="J1" s="4"/>
    </row>
    <row r="2" spans="1:15" ht="30.75" customHeight="1">
      <c r="B2" s="2" t="str">
        <f ca="1">IF(ISBLANK(B1),G19,IF(TYPE(B1)=1,G19&amp;" - "&amp;TEXT(B1,"ddd")&amp;", "&amp;TEXT(B1,"dd mmm yyyy"),"Above date is invalid"))</f>
        <v>Event 5</v>
      </c>
      <c r="C2" s="2"/>
      <c r="D2" s="4"/>
      <c r="E2" s="4"/>
      <c r="F2" s="4"/>
      <c r="H2" s="142" t="str">
        <f ca="1">"In cell B2, to change the event name ''"&amp;G19&amp;""", rename the tab"</f>
        <v>In cell B2, to change the event name ''Event 5", rename the tab</v>
      </c>
      <c r="I2" s="143"/>
      <c r="J2" s="142"/>
      <c r="K2" s="143"/>
      <c r="L2" s="143"/>
      <c r="M2" s="143"/>
    </row>
    <row r="3" spans="1:15" ht="22.5" customHeight="1">
      <c r="A3" s="2"/>
      <c r="B3" s="3"/>
      <c r="C3" s="3"/>
      <c r="D3" s="10"/>
      <c r="E3" s="4"/>
      <c r="F3" s="4"/>
      <c r="J3" s="10"/>
    </row>
    <row r="4" spans="1:15" s="237" customFormat="1" ht="19.5">
      <c r="A4" s="245" t="s">
        <v>13</v>
      </c>
      <c r="B4" s="246"/>
      <c r="C4" s="247" t="s">
        <v>52</v>
      </c>
      <c r="D4" s="248"/>
      <c r="E4" s="245" t="s">
        <v>48</v>
      </c>
      <c r="F4" s="249"/>
      <c r="G4" s="246"/>
      <c r="H4" s="247"/>
      <c r="I4" s="247" t="s">
        <v>52</v>
      </c>
      <c r="J4" s="248"/>
      <c r="K4" s="245" t="s">
        <v>55</v>
      </c>
      <c r="L4" s="246"/>
      <c r="M4" s="246"/>
      <c r="N4" s="246"/>
      <c r="O4" s="246"/>
    </row>
    <row r="5" spans="1:15">
      <c r="B5" s="1" t="str">
        <f>+B24</f>
        <v>Total Site</v>
      </c>
      <c r="C5" s="43">
        <f>+C24</f>
        <v>0</v>
      </c>
      <c r="D5" s="11"/>
      <c r="E5" s="5"/>
      <c r="F5" s="386"/>
      <c r="G5" s="386" t="str">
        <f>+F20</f>
        <v>Total Admissions-Ambassadors</v>
      </c>
      <c r="H5" s="386"/>
      <c r="I5" s="43">
        <f>+I20</f>
        <v>0</v>
      </c>
      <c r="J5" s="11"/>
      <c r="K5" s="386"/>
      <c r="L5" s="386"/>
      <c r="M5" s="386"/>
    </row>
    <row r="6" spans="1:15">
      <c r="B6" s="1" t="str">
        <f>+B33</f>
        <v>Total Decorations</v>
      </c>
      <c r="C6" s="43">
        <f>+C33</f>
        <v>0</v>
      </c>
      <c r="D6" s="11"/>
      <c r="E6" s="5"/>
      <c r="F6" s="386"/>
      <c r="G6" s="386" t="str">
        <f>+F30</f>
        <v>Total Admissions-Hosts</v>
      </c>
      <c r="H6" s="386"/>
      <c r="I6" s="43">
        <f>+I30</f>
        <v>0</v>
      </c>
      <c r="J6" s="11"/>
      <c r="K6" s="386"/>
      <c r="L6" s="6" t="str">
        <f>+E4</f>
        <v>Source of Funds</v>
      </c>
      <c r="M6" s="386"/>
      <c r="N6" s="5" t="s">
        <v>52</v>
      </c>
    </row>
    <row r="7" spans="1:15">
      <c r="B7" s="1" t="str">
        <f>+B42</f>
        <v>Total Publicity</v>
      </c>
      <c r="C7" s="43">
        <f>+C42</f>
        <v>0</v>
      </c>
      <c r="D7" s="11"/>
      <c r="E7" s="5"/>
      <c r="F7" s="386"/>
      <c r="G7" s="386" t="str">
        <f>+F40</f>
        <v>Total Miscellaneous Source of Funds</v>
      </c>
      <c r="H7" s="386"/>
      <c r="I7" s="43">
        <f>+I40</f>
        <v>0</v>
      </c>
      <c r="J7" s="11"/>
      <c r="K7" s="386"/>
      <c r="L7" s="386"/>
      <c r="M7" s="386" t="str">
        <f>+G5</f>
        <v>Total Admissions-Ambassadors</v>
      </c>
      <c r="N7" s="43">
        <f>+I5</f>
        <v>0</v>
      </c>
    </row>
    <row r="8" spans="1:15">
      <c r="B8" s="1" t="str">
        <f>+B51</f>
        <v>Total Refreshments</v>
      </c>
      <c r="C8" s="43">
        <f>+C51</f>
        <v>0</v>
      </c>
      <c r="D8" s="11"/>
      <c r="E8" s="5"/>
      <c r="F8" s="386"/>
      <c r="G8" s="386"/>
      <c r="H8" s="386"/>
      <c r="I8" s="386"/>
      <c r="J8" s="11"/>
      <c r="K8" s="386"/>
      <c r="L8" s="386"/>
      <c r="M8" s="386" t="str">
        <f>+G6</f>
        <v>Total Admissions-Hosts</v>
      </c>
      <c r="N8" s="43">
        <f>+I6</f>
        <v>0</v>
      </c>
    </row>
    <row r="9" spans="1:15" ht="16.5" thickBot="1">
      <c r="B9" s="1" t="str">
        <f>+B60</f>
        <v>Total Program</v>
      </c>
      <c r="C9" s="43">
        <f>+C60</f>
        <v>0</v>
      </c>
      <c r="D9" s="11"/>
      <c r="E9" s="5"/>
      <c r="F9" s="386"/>
      <c r="G9" s="386"/>
      <c r="H9" s="386"/>
      <c r="I9" s="386"/>
      <c r="J9" s="11"/>
      <c r="K9" s="386"/>
      <c r="L9" s="386"/>
      <c r="M9" s="386" t="str">
        <f>+G7</f>
        <v>Total Miscellaneous Source of Funds</v>
      </c>
      <c r="N9" s="482">
        <f>+I7</f>
        <v>0</v>
      </c>
    </row>
    <row r="10" spans="1:15" ht="16.5" thickTop="1">
      <c r="B10" s="1" t="str">
        <f>+B69</f>
        <v>Total Prizes</v>
      </c>
      <c r="C10" s="43">
        <f>+C69</f>
        <v>0</v>
      </c>
      <c r="D10" s="11"/>
      <c r="E10" s="5"/>
      <c r="F10" s="386"/>
      <c r="G10" s="386"/>
      <c r="H10" s="386"/>
      <c r="I10" s="386"/>
      <c r="J10" s="11"/>
      <c r="K10" s="386"/>
      <c r="L10" s="386"/>
      <c r="M10" s="6" t="str">
        <f>+G12</f>
        <v>Total Source of Funds</v>
      </c>
      <c r="N10" s="483">
        <f>+I12</f>
        <v>0</v>
      </c>
    </row>
    <row r="11" spans="1:15" ht="16.5" thickBot="1">
      <c r="B11" s="1" t="str">
        <f>+B78</f>
        <v>Total Miscellaneous</v>
      </c>
      <c r="C11" s="482">
        <f>+C78</f>
        <v>0</v>
      </c>
      <c r="D11" s="11"/>
      <c r="E11" s="5"/>
      <c r="F11" s="386"/>
      <c r="G11" s="386"/>
      <c r="H11" s="386"/>
      <c r="I11" s="484"/>
      <c r="J11" s="11"/>
      <c r="K11" s="386"/>
      <c r="L11" s="386"/>
      <c r="M11" s="386"/>
      <c r="N11" s="386"/>
    </row>
    <row r="12" spans="1:15" ht="17.25" thickTop="1" thickBot="1">
      <c r="B12" s="6" t="str">
        <f>+"Total "&amp;A4</f>
        <v>Total Expenses</v>
      </c>
      <c r="C12" s="480">
        <f>SUM(C5:C11)</f>
        <v>0</v>
      </c>
      <c r="D12" s="11"/>
      <c r="E12" s="5"/>
      <c r="F12" s="386"/>
      <c r="G12" s="6" t="str">
        <f>+"Total "&amp;E4</f>
        <v>Total Source of Funds</v>
      </c>
      <c r="H12" s="386"/>
      <c r="I12" s="480">
        <f>SUM(I5:I11)</f>
        <v>0</v>
      </c>
      <c r="J12" s="11"/>
      <c r="K12" s="386"/>
      <c r="L12" s="386"/>
      <c r="M12" s="386"/>
      <c r="N12" s="386"/>
    </row>
    <row r="13" spans="1:15">
      <c r="A13" s="7"/>
      <c r="B13" s="7"/>
      <c r="C13" s="7"/>
      <c r="D13" s="12"/>
      <c r="E13" s="8"/>
      <c r="F13" s="7"/>
      <c r="G13" s="7"/>
      <c r="H13" s="7"/>
      <c r="I13" s="386"/>
      <c r="J13" s="12"/>
      <c r="K13" s="386"/>
      <c r="L13" s="6" t="str">
        <f>+A4</f>
        <v>Expenses</v>
      </c>
      <c r="M13" s="386"/>
      <c r="N13" s="386"/>
    </row>
    <row r="14" spans="1:15">
      <c r="C14" s="386"/>
      <c r="D14" s="11"/>
      <c r="E14" s="386"/>
      <c r="F14" s="386"/>
      <c r="G14" s="386"/>
      <c r="H14" s="386"/>
      <c r="I14" s="386"/>
      <c r="J14" s="11"/>
      <c r="K14" s="386"/>
      <c r="L14" s="386"/>
      <c r="M14" s="386" t="str">
        <f t="shared" ref="M14:N21" si="0">+B5</f>
        <v>Total Site</v>
      </c>
      <c r="N14" s="43">
        <f t="shared" si="0"/>
        <v>0</v>
      </c>
    </row>
    <row r="15" spans="1:15">
      <c r="C15" s="386"/>
      <c r="D15" s="11"/>
      <c r="E15" s="386"/>
      <c r="F15" s="386"/>
      <c r="G15" s="386"/>
      <c r="H15" s="386"/>
      <c r="I15" s="386"/>
      <c r="J15" s="11"/>
      <c r="K15" s="386"/>
      <c r="L15" s="386"/>
      <c r="M15" s="386" t="str">
        <f t="shared" si="0"/>
        <v>Total Decorations</v>
      </c>
      <c r="N15" s="43">
        <f t="shared" si="0"/>
        <v>0</v>
      </c>
    </row>
    <row r="16" spans="1:15">
      <c r="C16" s="386"/>
      <c r="D16" s="11"/>
      <c r="E16" s="386"/>
      <c r="F16" s="386"/>
      <c r="G16" s="386"/>
      <c r="H16" s="386"/>
      <c r="I16" s="386"/>
      <c r="J16" s="11"/>
      <c r="K16" s="386"/>
      <c r="L16" s="386"/>
      <c r="M16" s="386" t="str">
        <f t="shared" si="0"/>
        <v>Total Publicity</v>
      </c>
      <c r="N16" s="43">
        <f t="shared" si="0"/>
        <v>0</v>
      </c>
    </row>
    <row r="17" spans="1:14">
      <c r="A17" s="6" t="s">
        <v>15</v>
      </c>
      <c r="C17" s="5" t="s">
        <v>14</v>
      </c>
      <c r="D17" s="11"/>
      <c r="E17" s="6" t="s">
        <v>58</v>
      </c>
      <c r="F17" s="6"/>
      <c r="G17" s="6"/>
      <c r="H17" s="6"/>
      <c r="I17" s="6" t="s">
        <v>14</v>
      </c>
      <c r="J17" s="11"/>
      <c r="K17" s="386"/>
      <c r="L17" s="386"/>
      <c r="M17" s="386" t="str">
        <f t="shared" si="0"/>
        <v>Total Refreshments</v>
      </c>
      <c r="N17" s="43">
        <f t="shared" si="0"/>
        <v>0</v>
      </c>
    </row>
    <row r="18" spans="1:14">
      <c r="B18" s="391" t="s">
        <v>17</v>
      </c>
      <c r="C18" s="428"/>
      <c r="D18" s="11"/>
      <c r="E18" s="386"/>
      <c r="F18" s="13" t="s">
        <v>53</v>
      </c>
      <c r="G18" s="13" t="s">
        <v>49</v>
      </c>
      <c r="H18" s="6" t="s">
        <v>50</v>
      </c>
      <c r="I18" s="6"/>
      <c r="J18" s="11"/>
      <c r="K18" s="386"/>
      <c r="L18" s="386"/>
      <c r="M18" s="386" t="str">
        <f t="shared" si="0"/>
        <v>Total Program</v>
      </c>
      <c r="N18" s="43">
        <f t="shared" si="0"/>
        <v>0</v>
      </c>
    </row>
    <row r="19" spans="1:14" ht="16.5" thickBot="1">
      <c r="B19" s="391" t="s">
        <v>19</v>
      </c>
      <c r="C19" s="428"/>
      <c r="D19" s="11"/>
      <c r="E19" s="386"/>
      <c r="F19" s="328" t="str">
        <f>IF(BUDGET!I2&gt;0,BUDGET!I2,"")</f>
        <v/>
      </c>
      <c r="G19" s="14" t="str">
        <f ca="1">MID(CELL("filename",A1),IF(ISNUMBER(FIND("]",CELL("filename",A1))),FIND("]",CELL("filename",A1))+1,FIND("#$",CELL("filename",A1))+2),31)</f>
        <v>Event 5</v>
      </c>
      <c r="H19" s="383">
        <f>IF(F19="",0,(C12-I30-I40)/F19)</f>
        <v>0</v>
      </c>
      <c r="I19" s="482">
        <f>IF(F19&lt;&gt;"",+H19*F19,0)</f>
        <v>0</v>
      </c>
      <c r="J19" s="11"/>
      <c r="K19" s="386"/>
      <c r="L19" s="386"/>
      <c r="M19" s="386" t="str">
        <f t="shared" si="0"/>
        <v>Total Prizes</v>
      </c>
      <c r="N19" s="43">
        <f t="shared" si="0"/>
        <v>0</v>
      </c>
    </row>
    <row r="20" spans="1:14" ht="17.25" thickTop="1" thickBot="1">
      <c r="B20" s="391" t="s">
        <v>21</v>
      </c>
      <c r="C20" s="428"/>
      <c r="D20" s="11"/>
      <c r="E20" s="386"/>
      <c r="F20" s="386" t="str">
        <f>+"Total "&amp;E17</f>
        <v>Total Admissions-Ambassadors</v>
      </c>
      <c r="G20" s="386"/>
      <c r="H20" s="386"/>
      <c r="I20" s="480">
        <f>+I19</f>
        <v>0</v>
      </c>
      <c r="J20" s="11"/>
      <c r="K20" s="386"/>
      <c r="L20" s="386"/>
      <c r="M20" s="386" t="str">
        <f t="shared" si="0"/>
        <v>Total Miscellaneous</v>
      </c>
      <c r="N20" s="482">
        <f t="shared" si="0"/>
        <v>0</v>
      </c>
    </row>
    <row r="21" spans="1:14">
      <c r="B21" s="391" t="s">
        <v>23</v>
      </c>
      <c r="C21" s="428"/>
      <c r="D21" s="11"/>
      <c r="E21" s="386"/>
      <c r="F21" s="9"/>
      <c r="G21" s="386"/>
      <c r="H21" s="386"/>
      <c r="I21" s="386"/>
      <c r="J21" s="11"/>
      <c r="K21" s="386"/>
      <c r="L21" s="386"/>
      <c r="M21" s="6" t="str">
        <f t="shared" si="0"/>
        <v>Total Expenses</v>
      </c>
      <c r="N21" s="483">
        <f t="shared" si="0"/>
        <v>0</v>
      </c>
    </row>
    <row r="22" spans="1:14" ht="16.5" thickBot="1">
      <c r="B22" s="391" t="s">
        <v>47</v>
      </c>
      <c r="C22" s="428"/>
      <c r="D22" s="11"/>
      <c r="E22" s="6" t="s">
        <v>59</v>
      </c>
      <c r="F22" s="386"/>
      <c r="G22" s="386"/>
      <c r="H22" s="386"/>
      <c r="I22" s="386"/>
      <c r="J22" s="11"/>
      <c r="K22" s="386"/>
      <c r="L22" s="386"/>
      <c r="M22" s="386"/>
      <c r="N22" s="486"/>
    </row>
    <row r="23" spans="1:14" ht="17.25" thickTop="1" thickBot="1">
      <c r="B23" s="391" t="s">
        <v>47</v>
      </c>
      <c r="C23" s="481"/>
      <c r="D23" s="11"/>
      <c r="E23" s="386"/>
      <c r="F23" s="13" t="s">
        <v>53</v>
      </c>
      <c r="G23" s="13" t="s">
        <v>49</v>
      </c>
      <c r="H23" s="6" t="s">
        <v>50</v>
      </c>
      <c r="I23" s="386"/>
      <c r="J23" s="11"/>
      <c r="K23" s="386"/>
      <c r="L23" s="6" t="s">
        <v>57</v>
      </c>
      <c r="M23" s="386"/>
      <c r="N23" s="485">
        <f>+N10-N21</f>
        <v>0</v>
      </c>
    </row>
    <row r="24" spans="1:14" ht="17.25" thickTop="1" thickBot="1">
      <c r="B24" s="1" t="str">
        <f>+"Total "&amp;A17</f>
        <v>Total Site</v>
      </c>
      <c r="C24" s="480">
        <f>SUM(C17:C23)</f>
        <v>0</v>
      </c>
      <c r="D24" s="11"/>
      <c r="E24" s="386"/>
      <c r="F24" s="425"/>
      <c r="G24" s="430"/>
      <c r="H24" s="427"/>
      <c r="I24" s="43">
        <f t="shared" ref="I24:I29" si="1">+H24*F24</f>
        <v>0</v>
      </c>
      <c r="J24" s="11"/>
      <c r="K24" s="386"/>
      <c r="L24" s="386"/>
      <c r="M24" s="386"/>
      <c r="N24" s="386"/>
    </row>
    <row r="25" spans="1:14">
      <c r="C25" s="386"/>
      <c r="D25" s="11"/>
      <c r="E25" s="386"/>
      <c r="F25" s="425"/>
      <c r="G25" s="430"/>
      <c r="H25" s="427"/>
      <c r="I25" s="43">
        <f t="shared" si="1"/>
        <v>0</v>
      </c>
      <c r="J25" s="11"/>
      <c r="K25" s="386"/>
      <c r="L25" s="386"/>
      <c r="M25" s="386"/>
    </row>
    <row r="26" spans="1:14">
      <c r="A26" s="7" t="s">
        <v>25</v>
      </c>
      <c r="C26" s="386"/>
      <c r="D26" s="11"/>
      <c r="E26" s="386"/>
      <c r="F26" s="425"/>
      <c r="G26" s="430"/>
      <c r="H26" s="426"/>
      <c r="I26" s="43">
        <f t="shared" si="1"/>
        <v>0</v>
      </c>
      <c r="J26" s="11"/>
      <c r="K26" s="386"/>
      <c r="L26" s="386"/>
      <c r="M26" s="386"/>
    </row>
    <row r="27" spans="1:14">
      <c r="B27" s="26" t="s">
        <v>27</v>
      </c>
      <c r="C27" s="428"/>
      <c r="D27" s="11"/>
      <c r="E27" s="386"/>
      <c r="F27" s="425"/>
      <c r="G27" s="430"/>
      <c r="H27" s="426"/>
      <c r="I27" s="43">
        <f t="shared" si="1"/>
        <v>0</v>
      </c>
      <c r="J27" s="11"/>
      <c r="K27" s="386"/>
      <c r="L27" s="386"/>
      <c r="M27" s="386"/>
    </row>
    <row r="28" spans="1:14">
      <c r="B28" s="26" t="s">
        <v>29</v>
      </c>
      <c r="C28" s="428"/>
      <c r="D28" s="11"/>
      <c r="E28" s="386"/>
      <c r="F28" s="425"/>
      <c r="G28" s="430"/>
      <c r="H28" s="426"/>
      <c r="I28" s="43">
        <f t="shared" si="1"/>
        <v>0</v>
      </c>
      <c r="J28" s="11"/>
      <c r="K28" s="386"/>
      <c r="L28" s="386"/>
      <c r="M28" s="386"/>
    </row>
    <row r="29" spans="1:14" ht="16.5" thickBot="1">
      <c r="B29" s="26" t="s">
        <v>31</v>
      </c>
      <c r="C29" s="428"/>
      <c r="D29" s="11"/>
      <c r="E29" s="386"/>
      <c r="F29" s="425"/>
      <c r="G29" s="430"/>
      <c r="H29" s="426"/>
      <c r="I29" s="482">
        <f t="shared" si="1"/>
        <v>0</v>
      </c>
      <c r="J29" s="11"/>
      <c r="K29" s="386"/>
      <c r="L29" s="386"/>
      <c r="M29" s="386"/>
    </row>
    <row r="30" spans="1:14" ht="17.25" thickTop="1" thickBot="1">
      <c r="B30" s="26" t="s">
        <v>33</v>
      </c>
      <c r="C30" s="428"/>
      <c r="D30" s="11"/>
      <c r="E30" s="386"/>
      <c r="F30" s="386" t="str">
        <f>+"Total "&amp;E22</f>
        <v>Total Admissions-Hosts</v>
      </c>
      <c r="G30" s="386"/>
      <c r="H30" s="386"/>
      <c r="I30" s="480">
        <f>SUM(I24:I29)</f>
        <v>0</v>
      </c>
      <c r="J30" s="11"/>
      <c r="K30" s="386"/>
      <c r="L30" s="386"/>
      <c r="M30" s="386"/>
    </row>
    <row r="31" spans="1:14">
      <c r="B31" s="26" t="s">
        <v>35</v>
      </c>
      <c r="C31" s="428"/>
      <c r="D31" s="11"/>
      <c r="E31" s="386"/>
      <c r="F31" s="9"/>
      <c r="G31" s="386"/>
      <c r="H31" s="386"/>
      <c r="I31" s="386"/>
      <c r="J31" s="11"/>
      <c r="K31" s="386"/>
      <c r="L31" s="386"/>
      <c r="M31" s="386"/>
    </row>
    <row r="32" spans="1:14" ht="16.5" thickBot="1">
      <c r="B32" s="27" t="s">
        <v>47</v>
      </c>
      <c r="C32" s="481"/>
      <c r="D32" s="11"/>
      <c r="E32" s="6" t="s">
        <v>54</v>
      </c>
      <c r="F32" s="386"/>
      <c r="G32" s="386"/>
      <c r="H32" s="386"/>
      <c r="I32" s="386"/>
      <c r="J32" s="11"/>
      <c r="K32" s="386"/>
      <c r="L32" s="386"/>
      <c r="M32" s="386"/>
    </row>
    <row r="33" spans="1:13" ht="17.25" thickTop="1" thickBot="1">
      <c r="B33" s="1" t="str">
        <f>+"Total "&amp;A26</f>
        <v>Total Decorations</v>
      </c>
      <c r="C33" s="480">
        <f>SUM(C26:C32)</f>
        <v>0</v>
      </c>
      <c r="D33" s="11"/>
      <c r="E33" s="386"/>
      <c r="F33" s="13" t="s">
        <v>53</v>
      </c>
      <c r="G33" s="13" t="s">
        <v>49</v>
      </c>
      <c r="H33" s="6" t="s">
        <v>50</v>
      </c>
      <c r="I33" s="386"/>
      <c r="J33" s="11"/>
      <c r="K33" s="386"/>
      <c r="L33" s="386"/>
      <c r="M33" s="386"/>
    </row>
    <row r="34" spans="1:13">
      <c r="C34" s="386"/>
      <c r="D34" s="11"/>
      <c r="E34" s="386"/>
      <c r="F34" s="425"/>
      <c r="G34" s="121"/>
      <c r="H34" s="426"/>
      <c r="I34" s="43">
        <f t="shared" ref="I34:I39" si="2">+H34*F34</f>
        <v>0</v>
      </c>
      <c r="J34" s="11"/>
      <c r="K34" s="386"/>
      <c r="L34" s="386"/>
      <c r="M34" s="386"/>
    </row>
    <row r="35" spans="1:13">
      <c r="A35" s="7" t="s">
        <v>36</v>
      </c>
      <c r="C35" s="386"/>
      <c r="D35" s="11"/>
      <c r="E35" s="386"/>
      <c r="F35" s="425"/>
      <c r="G35" s="121"/>
      <c r="H35" s="426"/>
      <c r="I35" s="43">
        <f t="shared" si="2"/>
        <v>0</v>
      </c>
      <c r="J35" s="11"/>
      <c r="K35" s="386"/>
      <c r="L35" s="386"/>
      <c r="M35" s="386"/>
    </row>
    <row r="36" spans="1:13">
      <c r="B36" s="26" t="s">
        <v>38</v>
      </c>
      <c r="C36" s="428"/>
      <c r="D36" s="11"/>
      <c r="E36" s="386"/>
      <c r="F36" s="425"/>
      <c r="G36" s="121"/>
      <c r="H36" s="426"/>
      <c r="I36" s="43">
        <f t="shared" si="2"/>
        <v>0</v>
      </c>
      <c r="J36" s="11"/>
      <c r="K36" s="386"/>
      <c r="L36" s="386"/>
      <c r="M36" s="386"/>
    </row>
    <row r="37" spans="1:13">
      <c r="B37" s="26" t="s">
        <v>40</v>
      </c>
      <c r="C37" s="428"/>
      <c r="D37" s="11"/>
      <c r="E37" s="386"/>
      <c r="F37" s="425"/>
      <c r="G37" s="121"/>
      <c r="H37" s="426"/>
      <c r="I37" s="43">
        <f t="shared" si="2"/>
        <v>0</v>
      </c>
      <c r="J37" s="11"/>
      <c r="K37" s="386"/>
      <c r="L37" s="386"/>
      <c r="M37" s="386"/>
    </row>
    <row r="38" spans="1:13">
      <c r="B38" s="26" t="s">
        <v>42</v>
      </c>
      <c r="C38" s="428"/>
      <c r="D38" s="11"/>
      <c r="E38" s="386"/>
      <c r="F38" s="425"/>
      <c r="G38" s="121"/>
      <c r="H38" s="426"/>
      <c r="I38" s="43">
        <f t="shared" si="2"/>
        <v>0</v>
      </c>
      <c r="J38" s="11"/>
      <c r="K38" s="386"/>
      <c r="L38" s="386"/>
      <c r="M38" s="386"/>
    </row>
    <row r="39" spans="1:13" ht="16.5" thickBot="1">
      <c r="B39" s="26" t="s">
        <v>47</v>
      </c>
      <c r="C39" s="428"/>
      <c r="D39" s="11"/>
      <c r="E39" s="386"/>
      <c r="F39" s="425"/>
      <c r="G39" s="121"/>
      <c r="H39" s="426"/>
      <c r="I39" s="482">
        <f t="shared" si="2"/>
        <v>0</v>
      </c>
      <c r="J39" s="11"/>
      <c r="K39" s="386"/>
      <c r="L39" s="386"/>
      <c r="M39" s="386"/>
    </row>
    <row r="40" spans="1:13" ht="17.25" thickTop="1" thickBot="1">
      <c r="B40" s="26" t="s">
        <v>47</v>
      </c>
      <c r="C40" s="428"/>
      <c r="D40" s="11"/>
      <c r="E40" s="386"/>
      <c r="F40" s="386" t="str">
        <f>+"Total "&amp;E32</f>
        <v>Total Miscellaneous Source of Funds</v>
      </c>
      <c r="G40" s="386"/>
      <c r="H40" s="386"/>
      <c r="I40" s="480">
        <f>SUM(I34:I39)</f>
        <v>0</v>
      </c>
      <c r="J40" s="11"/>
      <c r="K40" s="386"/>
      <c r="L40" s="386"/>
      <c r="M40" s="386"/>
    </row>
    <row r="41" spans="1:13" ht="16.5" thickBot="1">
      <c r="B41" s="27" t="s">
        <v>47</v>
      </c>
      <c r="C41" s="481"/>
      <c r="D41" s="11"/>
      <c r="E41" s="386"/>
      <c r="F41" s="13"/>
      <c r="G41" s="13"/>
      <c r="H41" s="6"/>
      <c r="I41" s="6"/>
      <c r="J41" s="11"/>
      <c r="K41" s="386"/>
      <c r="L41" s="386"/>
      <c r="M41" s="386"/>
    </row>
    <row r="42" spans="1:13" ht="17.25" thickTop="1" thickBot="1">
      <c r="B42" s="1" t="str">
        <f>+"Total "&amp;A35</f>
        <v>Total Publicity</v>
      </c>
      <c r="C42" s="480">
        <f>SUM(C35:C41)</f>
        <v>0</v>
      </c>
      <c r="D42" s="11"/>
      <c r="E42" s="386"/>
      <c r="F42" s="9"/>
      <c r="G42" s="9"/>
      <c r="H42" s="386"/>
      <c r="I42" s="386"/>
      <c r="J42" s="11"/>
      <c r="K42" s="386"/>
      <c r="L42" s="386"/>
      <c r="M42" s="386"/>
    </row>
    <row r="43" spans="1:13">
      <c r="C43" s="386"/>
      <c r="D43" s="11"/>
      <c r="E43" s="386"/>
      <c r="F43" s="9"/>
      <c r="G43" s="9"/>
      <c r="H43" s="386"/>
      <c r="I43" s="386"/>
      <c r="J43" s="11"/>
      <c r="K43" s="386"/>
      <c r="L43" s="386"/>
      <c r="M43" s="386"/>
    </row>
    <row r="44" spans="1:13">
      <c r="A44" s="7" t="s">
        <v>16</v>
      </c>
      <c r="C44" s="386"/>
      <c r="D44" s="11"/>
      <c r="E44" s="386"/>
      <c r="F44" s="9"/>
      <c r="G44" s="9"/>
      <c r="H44" s="386"/>
      <c r="I44" s="386"/>
      <c r="J44" s="11"/>
      <c r="K44" s="386"/>
      <c r="L44" s="386"/>
      <c r="M44" s="386"/>
    </row>
    <row r="45" spans="1:13">
      <c r="B45" s="430" t="s">
        <v>18</v>
      </c>
      <c r="C45" s="428"/>
      <c r="D45" s="11"/>
      <c r="E45" s="386"/>
      <c r="F45" s="9"/>
      <c r="G45" s="9"/>
      <c r="H45" s="386"/>
      <c r="I45" s="386"/>
      <c r="J45" s="11"/>
      <c r="K45" s="386"/>
      <c r="L45" s="386"/>
      <c r="M45" s="386"/>
    </row>
    <row r="46" spans="1:13">
      <c r="B46" s="26" t="s">
        <v>20</v>
      </c>
      <c r="C46" s="428"/>
      <c r="D46" s="11"/>
      <c r="E46" s="386"/>
      <c r="F46" s="9"/>
      <c r="G46" s="9"/>
      <c r="H46" s="386"/>
      <c r="I46" s="386"/>
      <c r="J46" s="11"/>
      <c r="K46" s="386"/>
      <c r="L46" s="386"/>
      <c r="M46" s="386"/>
    </row>
    <row r="47" spans="1:13">
      <c r="B47" s="26" t="s">
        <v>22</v>
      </c>
      <c r="C47" s="428"/>
      <c r="D47" s="11"/>
      <c r="E47" s="386"/>
      <c r="F47" s="9"/>
      <c r="G47" s="9"/>
      <c r="H47" s="386"/>
      <c r="I47" s="386"/>
      <c r="J47" s="11"/>
      <c r="K47" s="386"/>
      <c r="L47" s="386"/>
      <c r="M47" s="386"/>
    </row>
    <row r="48" spans="1:13">
      <c r="B48" s="389" t="s">
        <v>24</v>
      </c>
      <c r="C48" s="428"/>
      <c r="D48" s="11"/>
      <c r="E48" s="386"/>
      <c r="F48" s="386"/>
      <c r="G48" s="14"/>
      <c r="H48" s="386"/>
      <c r="I48" s="386"/>
      <c r="J48" s="11"/>
      <c r="K48" s="386"/>
      <c r="L48" s="386"/>
      <c r="M48" s="386"/>
    </row>
    <row r="49" spans="1:13">
      <c r="B49" s="389" t="s">
        <v>47</v>
      </c>
      <c r="C49" s="428"/>
      <c r="D49" s="11"/>
      <c r="E49" s="386"/>
      <c r="F49" s="386"/>
      <c r="G49" s="14"/>
      <c r="H49" s="386"/>
      <c r="I49" s="386"/>
      <c r="J49" s="11"/>
      <c r="K49" s="386"/>
      <c r="L49" s="386"/>
      <c r="M49" s="386"/>
    </row>
    <row r="50" spans="1:13" ht="16.5" thickBot="1">
      <c r="B50" s="390" t="s">
        <v>47</v>
      </c>
      <c r="C50" s="481"/>
      <c r="D50" s="11"/>
      <c r="E50" s="386"/>
      <c r="F50" s="386"/>
      <c r="G50" s="386"/>
      <c r="H50" s="386"/>
      <c r="I50" s="386"/>
      <c r="J50" s="11"/>
      <c r="K50" s="386"/>
      <c r="L50" s="386"/>
      <c r="M50" s="386"/>
    </row>
    <row r="51" spans="1:13" ht="17.25" thickTop="1" thickBot="1">
      <c r="B51" s="1" t="str">
        <f>+"Total "&amp;A44</f>
        <v>Total Refreshments</v>
      </c>
      <c r="C51" s="480">
        <f>SUM(C44:C50)</f>
        <v>0</v>
      </c>
      <c r="D51" s="11"/>
      <c r="E51" s="386"/>
      <c r="F51" s="386"/>
      <c r="G51" s="386"/>
      <c r="H51" s="386"/>
      <c r="I51" s="386"/>
      <c r="J51" s="11"/>
      <c r="K51" s="386"/>
      <c r="L51" s="386"/>
      <c r="M51" s="386"/>
    </row>
    <row r="52" spans="1:13">
      <c r="C52" s="386"/>
      <c r="D52" s="11"/>
      <c r="E52" s="386"/>
      <c r="F52" s="386"/>
      <c r="G52" s="386"/>
      <c r="H52" s="386"/>
      <c r="I52" s="386"/>
      <c r="J52" s="11"/>
      <c r="K52" s="386"/>
      <c r="L52" s="386"/>
      <c r="M52" s="386"/>
    </row>
    <row r="53" spans="1:13">
      <c r="A53" s="7" t="s">
        <v>26</v>
      </c>
      <c r="C53" s="386"/>
      <c r="D53" s="11"/>
      <c r="E53" s="386"/>
      <c r="F53" s="386"/>
      <c r="G53" s="386"/>
      <c r="H53" s="386"/>
      <c r="I53" s="386"/>
      <c r="J53" s="11"/>
      <c r="K53" s="386"/>
      <c r="L53" s="386"/>
      <c r="M53" s="386"/>
    </row>
    <row r="54" spans="1:13">
      <c r="B54" s="236" t="s">
        <v>28</v>
      </c>
      <c r="C54" s="428"/>
      <c r="D54" s="11"/>
      <c r="E54" s="386"/>
      <c r="F54" s="386"/>
      <c r="G54" s="386"/>
      <c r="H54" s="386"/>
      <c r="I54" s="386"/>
      <c r="J54" s="11"/>
      <c r="K54" s="386"/>
      <c r="L54" s="386"/>
      <c r="M54" s="386"/>
    </row>
    <row r="55" spans="1:13">
      <c r="B55" s="236" t="s">
        <v>30</v>
      </c>
      <c r="C55" s="428"/>
      <c r="D55" s="11"/>
      <c r="E55" s="386"/>
      <c r="F55" s="386"/>
      <c r="G55" s="386"/>
      <c r="H55" s="386"/>
      <c r="I55" s="386"/>
      <c r="J55" s="11"/>
      <c r="K55" s="386"/>
      <c r="L55" s="386"/>
      <c r="M55" s="386"/>
    </row>
    <row r="56" spans="1:13">
      <c r="B56" s="389" t="s">
        <v>32</v>
      </c>
      <c r="C56" s="428"/>
      <c r="D56" s="11"/>
      <c r="E56" s="386"/>
      <c r="F56" s="386"/>
      <c r="G56" s="386"/>
      <c r="H56" s="386"/>
      <c r="I56" s="386"/>
      <c r="J56" s="11"/>
      <c r="K56" s="386"/>
      <c r="L56" s="386"/>
      <c r="M56" s="386"/>
    </row>
    <row r="57" spans="1:13">
      <c r="B57" s="389" t="s">
        <v>34</v>
      </c>
      <c r="C57" s="428"/>
      <c r="D57" s="11"/>
      <c r="E57" s="386"/>
      <c r="F57" s="386"/>
      <c r="G57" s="386"/>
      <c r="H57" s="386"/>
      <c r="I57" s="386"/>
      <c r="J57" s="11"/>
      <c r="K57" s="386"/>
      <c r="L57" s="386"/>
      <c r="M57" s="386"/>
    </row>
    <row r="58" spans="1:13">
      <c r="B58" s="26" t="s">
        <v>47</v>
      </c>
      <c r="C58" s="428"/>
      <c r="D58" s="11"/>
      <c r="E58" s="386"/>
      <c r="F58" s="386"/>
      <c r="G58" s="386"/>
      <c r="H58" s="386"/>
      <c r="I58" s="386"/>
      <c r="J58" s="11"/>
      <c r="K58" s="386"/>
      <c r="L58" s="386"/>
      <c r="M58" s="386"/>
    </row>
    <row r="59" spans="1:13" ht="16.5" thickBot="1">
      <c r="B59" s="27" t="s">
        <v>47</v>
      </c>
      <c r="C59" s="481"/>
      <c r="D59" s="11"/>
      <c r="E59" s="386"/>
      <c r="F59" s="386"/>
      <c r="G59" s="386"/>
      <c r="H59" s="386"/>
      <c r="I59" s="386"/>
      <c r="J59" s="11"/>
      <c r="K59" s="386"/>
      <c r="L59" s="386"/>
      <c r="M59" s="386"/>
    </row>
    <row r="60" spans="1:13" ht="17.25" thickTop="1" thickBot="1">
      <c r="B60" s="1" t="str">
        <f>+"Total "&amp;A53</f>
        <v>Total Program</v>
      </c>
      <c r="C60" s="480">
        <f>SUM(C53:C59)</f>
        <v>0</v>
      </c>
      <c r="D60" s="11"/>
      <c r="E60" s="386"/>
      <c r="F60" s="386"/>
      <c r="G60" s="386"/>
      <c r="H60" s="386"/>
      <c r="I60" s="386"/>
      <c r="J60" s="11"/>
      <c r="K60" s="386"/>
      <c r="L60" s="386"/>
      <c r="M60" s="386"/>
    </row>
    <row r="61" spans="1:13">
      <c r="C61" s="386"/>
      <c r="D61" s="11"/>
      <c r="E61" s="386"/>
      <c r="F61" s="386"/>
      <c r="G61" s="386"/>
      <c r="H61" s="386"/>
      <c r="I61" s="386"/>
      <c r="J61" s="11"/>
      <c r="K61" s="386"/>
      <c r="L61" s="386"/>
      <c r="M61" s="386"/>
    </row>
    <row r="62" spans="1:13">
      <c r="A62" s="7" t="s">
        <v>37</v>
      </c>
      <c r="C62" s="386"/>
      <c r="D62" s="11"/>
      <c r="E62" s="386"/>
      <c r="F62" s="386"/>
      <c r="G62" s="386"/>
      <c r="H62" s="386"/>
      <c r="I62" s="386"/>
      <c r="J62" s="11"/>
      <c r="K62" s="386"/>
      <c r="L62" s="386"/>
      <c r="M62" s="386"/>
    </row>
    <row r="63" spans="1:13">
      <c r="B63" s="26" t="s">
        <v>39</v>
      </c>
      <c r="C63" s="428"/>
      <c r="D63" s="11"/>
      <c r="E63" s="386"/>
      <c r="F63" s="386"/>
      <c r="G63" s="386"/>
      <c r="H63" s="386"/>
      <c r="I63" s="386"/>
      <c r="J63" s="11"/>
      <c r="K63" s="386"/>
      <c r="L63" s="386"/>
      <c r="M63" s="386"/>
    </row>
    <row r="64" spans="1:13">
      <c r="B64" s="26" t="s">
        <v>41</v>
      </c>
      <c r="C64" s="428"/>
      <c r="D64" s="11"/>
      <c r="E64" s="386"/>
      <c r="F64" s="386"/>
      <c r="G64" s="386"/>
      <c r="H64" s="386"/>
      <c r="I64" s="386"/>
      <c r="J64" s="11"/>
      <c r="K64" s="386"/>
      <c r="L64" s="386"/>
      <c r="M64" s="386"/>
    </row>
    <row r="65" spans="1:13">
      <c r="B65" s="26" t="s">
        <v>47</v>
      </c>
      <c r="C65" s="428"/>
      <c r="D65" s="11"/>
      <c r="E65" s="386"/>
      <c r="F65" s="386"/>
      <c r="G65" s="386"/>
      <c r="H65" s="386"/>
      <c r="I65" s="386"/>
      <c r="J65" s="11"/>
      <c r="K65" s="386"/>
      <c r="L65" s="386"/>
      <c r="M65" s="386"/>
    </row>
    <row r="66" spans="1:13">
      <c r="B66" s="26" t="s">
        <v>47</v>
      </c>
      <c r="C66" s="428"/>
      <c r="D66" s="11"/>
      <c r="E66" s="386"/>
      <c r="F66" s="386"/>
      <c r="G66" s="386"/>
      <c r="H66" s="386"/>
      <c r="I66" s="386"/>
      <c r="J66" s="11"/>
      <c r="K66" s="386"/>
      <c r="L66" s="386"/>
      <c r="M66" s="386"/>
    </row>
    <row r="67" spans="1:13">
      <c r="B67" s="26" t="s">
        <v>47</v>
      </c>
      <c r="C67" s="428"/>
      <c r="D67" s="11"/>
      <c r="E67" s="386"/>
      <c r="F67" s="386"/>
      <c r="G67" s="386"/>
      <c r="H67" s="386"/>
      <c r="I67" s="386"/>
      <c r="J67" s="11"/>
      <c r="K67" s="386"/>
      <c r="L67" s="386"/>
      <c r="M67" s="386"/>
    </row>
    <row r="68" spans="1:13" ht="16.5" thickBot="1">
      <c r="B68" s="27" t="s">
        <v>47</v>
      </c>
      <c r="C68" s="481"/>
      <c r="D68" s="11"/>
      <c r="E68" s="386"/>
      <c r="F68" s="386"/>
      <c r="G68" s="386"/>
      <c r="H68" s="386"/>
      <c r="I68" s="386"/>
      <c r="J68" s="11"/>
      <c r="K68" s="386"/>
      <c r="L68" s="386"/>
      <c r="M68" s="386"/>
    </row>
    <row r="69" spans="1:13" ht="17.25" thickTop="1" thickBot="1">
      <c r="B69" s="1" t="str">
        <f>+"Total "&amp;A62</f>
        <v>Total Prizes</v>
      </c>
      <c r="C69" s="480">
        <f>SUM(C62:C68)</f>
        <v>0</v>
      </c>
      <c r="D69" s="11"/>
      <c r="E69" s="386"/>
      <c r="F69" s="386"/>
      <c r="G69" s="386"/>
      <c r="H69" s="386"/>
      <c r="I69" s="386"/>
      <c r="J69" s="11"/>
      <c r="K69" s="386"/>
      <c r="L69" s="386"/>
      <c r="M69" s="386"/>
    </row>
    <row r="70" spans="1:13">
      <c r="C70" s="386"/>
      <c r="D70" s="11"/>
      <c r="E70" s="386"/>
      <c r="F70" s="386"/>
      <c r="G70" s="386"/>
      <c r="H70" s="386"/>
      <c r="I70" s="386"/>
      <c r="J70" s="11"/>
      <c r="K70" s="386"/>
      <c r="L70" s="386"/>
      <c r="M70" s="386"/>
    </row>
    <row r="71" spans="1:13">
      <c r="A71" s="7" t="s">
        <v>0</v>
      </c>
      <c r="C71" s="386"/>
      <c r="D71" s="11"/>
      <c r="E71" s="386"/>
      <c r="F71" s="386"/>
      <c r="G71" s="386"/>
      <c r="H71" s="386"/>
      <c r="I71" s="386"/>
      <c r="J71" s="11"/>
      <c r="K71" s="386"/>
      <c r="L71" s="386"/>
      <c r="M71" s="386"/>
    </row>
    <row r="72" spans="1:13">
      <c r="B72" s="26" t="s">
        <v>43</v>
      </c>
      <c r="C72" s="428"/>
      <c r="D72" s="11"/>
      <c r="E72" s="386"/>
      <c r="F72" s="386"/>
      <c r="G72" s="386"/>
      <c r="H72" s="386"/>
      <c r="I72" s="386"/>
      <c r="J72" s="11"/>
      <c r="K72" s="386"/>
      <c r="L72" s="386"/>
      <c r="M72" s="386"/>
    </row>
    <row r="73" spans="1:13">
      <c r="B73" s="26" t="s">
        <v>44</v>
      </c>
      <c r="C73" s="428"/>
      <c r="D73" s="11"/>
      <c r="E73" s="386"/>
      <c r="F73" s="386"/>
      <c r="G73" s="386"/>
      <c r="H73" s="386"/>
      <c r="I73" s="386"/>
      <c r="J73" s="11"/>
      <c r="K73" s="386"/>
      <c r="L73" s="386"/>
      <c r="M73" s="386"/>
    </row>
    <row r="74" spans="1:13">
      <c r="B74" s="26" t="s">
        <v>45</v>
      </c>
      <c r="C74" s="428"/>
      <c r="D74" s="11"/>
      <c r="E74" s="386"/>
      <c r="F74" s="386"/>
      <c r="G74" s="386"/>
      <c r="H74" s="386"/>
      <c r="I74" s="386"/>
      <c r="J74" s="11"/>
      <c r="K74" s="386"/>
      <c r="L74" s="386"/>
      <c r="M74" s="386"/>
    </row>
    <row r="75" spans="1:13">
      <c r="B75" s="26" t="s">
        <v>46</v>
      </c>
      <c r="C75" s="428"/>
      <c r="D75" s="11"/>
      <c r="E75" s="386"/>
      <c r="F75" s="386"/>
      <c r="G75" s="386"/>
      <c r="H75" s="386"/>
      <c r="I75" s="386"/>
      <c r="J75" s="11"/>
      <c r="K75" s="386"/>
      <c r="L75" s="386"/>
      <c r="M75" s="386"/>
    </row>
    <row r="76" spans="1:13">
      <c r="B76" s="26" t="s">
        <v>47</v>
      </c>
      <c r="C76" s="428"/>
      <c r="D76" s="11"/>
      <c r="E76" s="386"/>
      <c r="F76" s="386"/>
      <c r="G76" s="386"/>
      <c r="H76" s="386"/>
      <c r="I76" s="386"/>
      <c r="J76" s="11"/>
      <c r="K76" s="386"/>
      <c r="L76" s="386"/>
      <c r="M76" s="386"/>
    </row>
    <row r="77" spans="1:13" ht="16.5" thickBot="1">
      <c r="B77" s="27" t="s">
        <v>47</v>
      </c>
      <c r="C77" s="481"/>
      <c r="D77" s="11"/>
      <c r="E77" s="386"/>
      <c r="F77" s="386"/>
      <c r="G77" s="386"/>
      <c r="H77" s="386"/>
      <c r="I77" s="386"/>
      <c r="J77" s="11"/>
      <c r="K77" s="386"/>
      <c r="L77" s="386"/>
      <c r="M77" s="386"/>
    </row>
    <row r="78" spans="1:13" ht="17.25" thickTop="1" thickBot="1">
      <c r="B78" s="1" t="str">
        <f>+"Total "&amp;A71</f>
        <v>Total Miscellaneous</v>
      </c>
      <c r="C78" s="480">
        <f>SUM(C71:C77)</f>
        <v>0</v>
      </c>
      <c r="D78" s="11"/>
      <c r="E78" s="386"/>
      <c r="F78" s="386"/>
      <c r="G78" s="386"/>
      <c r="H78" s="386"/>
      <c r="I78" s="386"/>
      <c r="J78" s="11"/>
      <c r="K78" s="386"/>
      <c r="L78" s="386"/>
      <c r="M78" s="386"/>
    </row>
    <row r="79" spans="1:13">
      <c r="C79" s="386"/>
      <c r="D79" s="11"/>
      <c r="E79" s="386"/>
      <c r="F79" s="386"/>
      <c r="G79" s="386"/>
      <c r="H79" s="386"/>
      <c r="I79" s="386"/>
      <c r="J79" s="11"/>
      <c r="K79" s="386"/>
      <c r="L79" s="386"/>
      <c r="M79" s="386"/>
    </row>
  </sheetData>
  <sheetProtection sheet="1" objects="1" scenarios="1" selectLockedCells="1"/>
  <conditionalFormatting sqref="B2">
    <cfRule type="containsText" dxfId="4" priority="2" operator="containsText" text="Above date is invalid">
      <formula>NOT(ISERROR(SEARCH("Above date is invalid",B2)))</formula>
    </cfRule>
  </conditionalFormatting>
  <dataValidations count="1">
    <dataValidation type="date" allowBlank="1" showInputMessage="1" showErrorMessage="1" sqref="B1">
      <formula1>43101</formula1>
      <formula2>402133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  <headerFooter>
    <oddFooter>&amp;L&amp;10FILE NAME: &amp;F
TAB NAME: &amp;A&amp;C&amp;10DATE PRINTED: &amp;D&amp;R&amp;10PAGE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FFC000"/>
    <pageSetUpPr fitToPage="1"/>
  </sheetPr>
  <dimension ref="A1:O79"/>
  <sheetViews>
    <sheetView zoomScale="70" zoomScaleNormal="70" zoomScalePageLayoutView="85" workbookViewId="0">
      <selection activeCell="B1" sqref="B1"/>
    </sheetView>
  </sheetViews>
  <sheetFormatPr defaultColWidth="8.875" defaultRowHeight="15.75"/>
  <cols>
    <col min="1" max="1" width="3.875" style="1" customWidth="1"/>
    <col min="2" max="2" width="24.5" style="1" customWidth="1"/>
    <col min="3" max="3" width="11.625" style="1" customWidth="1"/>
    <col min="4" max="4" width="1.5" style="1" customWidth="1"/>
    <col min="5" max="5" width="4.375" style="1" customWidth="1"/>
    <col min="6" max="6" width="12.125" style="1" customWidth="1"/>
    <col min="7" max="7" width="24.125" style="1" customWidth="1"/>
    <col min="8" max="8" width="9.625" style="1" customWidth="1"/>
    <col min="9" max="9" width="12.625" style="1" customWidth="1"/>
    <col min="10" max="10" width="1.5" style="1" customWidth="1"/>
    <col min="11" max="11" width="4" style="1" customWidth="1"/>
    <col min="12" max="12" width="3.125" style="1" customWidth="1"/>
    <col min="13" max="13" width="25.625" style="1" customWidth="1"/>
    <col min="14" max="14" width="11.625" style="1" customWidth="1"/>
    <col min="15" max="15" width="8.875" style="1"/>
    <col min="252" max="252" width="17.125" customWidth="1"/>
    <col min="253" max="254" width="16.375" customWidth="1"/>
    <col min="255" max="255" width="2.625" customWidth="1"/>
    <col min="256" max="256" width="22" customWidth="1"/>
    <col min="257" max="258" width="16.375" customWidth="1"/>
    <col min="508" max="508" width="17.125" customWidth="1"/>
    <col min="509" max="510" width="16.375" customWidth="1"/>
    <col min="511" max="511" width="2.625" customWidth="1"/>
    <col min="512" max="512" width="22" customWidth="1"/>
    <col min="513" max="514" width="16.375" customWidth="1"/>
    <col min="764" max="764" width="17.125" customWidth="1"/>
    <col min="765" max="766" width="16.375" customWidth="1"/>
    <col min="767" max="767" width="2.625" customWidth="1"/>
    <col min="768" max="768" width="22" customWidth="1"/>
    <col min="769" max="770" width="16.375" customWidth="1"/>
    <col min="1020" max="1020" width="17.125" customWidth="1"/>
    <col min="1021" max="1022" width="16.375" customWidth="1"/>
    <col min="1023" max="1023" width="2.625" customWidth="1"/>
    <col min="1024" max="1024" width="22" customWidth="1"/>
    <col min="1025" max="1026" width="16.375" customWidth="1"/>
    <col min="1276" max="1276" width="17.125" customWidth="1"/>
    <col min="1277" max="1278" width="16.375" customWidth="1"/>
    <col min="1279" max="1279" width="2.625" customWidth="1"/>
    <col min="1280" max="1280" width="22" customWidth="1"/>
    <col min="1281" max="1282" width="16.375" customWidth="1"/>
    <col min="1532" max="1532" width="17.125" customWidth="1"/>
    <col min="1533" max="1534" width="16.375" customWidth="1"/>
    <col min="1535" max="1535" width="2.625" customWidth="1"/>
    <col min="1536" max="1536" width="22" customWidth="1"/>
    <col min="1537" max="1538" width="16.375" customWidth="1"/>
    <col min="1788" max="1788" width="17.125" customWidth="1"/>
    <col min="1789" max="1790" width="16.375" customWidth="1"/>
    <col min="1791" max="1791" width="2.625" customWidth="1"/>
    <col min="1792" max="1792" width="22" customWidth="1"/>
    <col min="1793" max="1794" width="16.375" customWidth="1"/>
    <col min="2044" max="2044" width="17.125" customWidth="1"/>
    <col min="2045" max="2046" width="16.375" customWidth="1"/>
    <col min="2047" max="2047" width="2.625" customWidth="1"/>
    <col min="2048" max="2048" width="22" customWidth="1"/>
    <col min="2049" max="2050" width="16.375" customWidth="1"/>
    <col min="2300" max="2300" width="17.125" customWidth="1"/>
    <col min="2301" max="2302" width="16.375" customWidth="1"/>
    <col min="2303" max="2303" width="2.625" customWidth="1"/>
    <col min="2304" max="2304" width="22" customWidth="1"/>
    <col min="2305" max="2306" width="16.375" customWidth="1"/>
    <col min="2556" max="2556" width="17.125" customWidth="1"/>
    <col min="2557" max="2558" width="16.375" customWidth="1"/>
    <col min="2559" max="2559" width="2.625" customWidth="1"/>
    <col min="2560" max="2560" width="22" customWidth="1"/>
    <col min="2561" max="2562" width="16.375" customWidth="1"/>
    <col min="2812" max="2812" width="17.125" customWidth="1"/>
    <col min="2813" max="2814" width="16.375" customWidth="1"/>
    <col min="2815" max="2815" width="2.625" customWidth="1"/>
    <col min="2816" max="2816" width="22" customWidth="1"/>
    <col min="2817" max="2818" width="16.375" customWidth="1"/>
    <col min="3068" max="3068" width="17.125" customWidth="1"/>
    <col min="3069" max="3070" width="16.375" customWidth="1"/>
    <col min="3071" max="3071" width="2.625" customWidth="1"/>
    <col min="3072" max="3072" width="22" customWidth="1"/>
    <col min="3073" max="3074" width="16.375" customWidth="1"/>
    <col min="3324" max="3324" width="17.125" customWidth="1"/>
    <col min="3325" max="3326" width="16.375" customWidth="1"/>
    <col min="3327" max="3327" width="2.625" customWidth="1"/>
    <col min="3328" max="3328" width="22" customWidth="1"/>
    <col min="3329" max="3330" width="16.375" customWidth="1"/>
    <col min="3580" max="3580" width="17.125" customWidth="1"/>
    <col min="3581" max="3582" width="16.375" customWidth="1"/>
    <col min="3583" max="3583" width="2.625" customWidth="1"/>
    <col min="3584" max="3584" width="22" customWidth="1"/>
    <col min="3585" max="3586" width="16.375" customWidth="1"/>
    <col min="3836" max="3836" width="17.125" customWidth="1"/>
    <col min="3837" max="3838" width="16.375" customWidth="1"/>
    <col min="3839" max="3839" width="2.625" customWidth="1"/>
    <col min="3840" max="3840" width="22" customWidth="1"/>
    <col min="3841" max="3842" width="16.375" customWidth="1"/>
    <col min="4092" max="4092" width="17.125" customWidth="1"/>
    <col min="4093" max="4094" width="16.375" customWidth="1"/>
    <col min="4095" max="4095" width="2.625" customWidth="1"/>
    <col min="4096" max="4096" width="22" customWidth="1"/>
    <col min="4097" max="4098" width="16.375" customWidth="1"/>
    <col min="4348" max="4348" width="17.125" customWidth="1"/>
    <col min="4349" max="4350" width="16.375" customWidth="1"/>
    <col min="4351" max="4351" width="2.625" customWidth="1"/>
    <col min="4352" max="4352" width="22" customWidth="1"/>
    <col min="4353" max="4354" width="16.375" customWidth="1"/>
    <col min="4604" max="4604" width="17.125" customWidth="1"/>
    <col min="4605" max="4606" width="16.375" customWidth="1"/>
    <col min="4607" max="4607" width="2.625" customWidth="1"/>
    <col min="4608" max="4608" width="22" customWidth="1"/>
    <col min="4609" max="4610" width="16.375" customWidth="1"/>
    <col min="4860" max="4860" width="17.125" customWidth="1"/>
    <col min="4861" max="4862" width="16.375" customWidth="1"/>
    <col min="4863" max="4863" width="2.625" customWidth="1"/>
    <col min="4864" max="4864" width="22" customWidth="1"/>
    <col min="4865" max="4866" width="16.375" customWidth="1"/>
    <col min="5116" max="5116" width="17.125" customWidth="1"/>
    <col min="5117" max="5118" width="16.375" customWidth="1"/>
    <col min="5119" max="5119" width="2.625" customWidth="1"/>
    <col min="5120" max="5120" width="22" customWidth="1"/>
    <col min="5121" max="5122" width="16.375" customWidth="1"/>
    <col min="5372" max="5372" width="17.125" customWidth="1"/>
    <col min="5373" max="5374" width="16.375" customWidth="1"/>
    <col min="5375" max="5375" width="2.625" customWidth="1"/>
    <col min="5376" max="5376" width="22" customWidth="1"/>
    <col min="5377" max="5378" width="16.375" customWidth="1"/>
    <col min="5628" max="5628" width="17.125" customWidth="1"/>
    <col min="5629" max="5630" width="16.375" customWidth="1"/>
    <col min="5631" max="5631" width="2.625" customWidth="1"/>
    <col min="5632" max="5632" width="22" customWidth="1"/>
    <col min="5633" max="5634" width="16.375" customWidth="1"/>
    <col min="5884" max="5884" width="17.125" customWidth="1"/>
    <col min="5885" max="5886" width="16.375" customWidth="1"/>
    <col min="5887" max="5887" width="2.625" customWidth="1"/>
    <col min="5888" max="5888" width="22" customWidth="1"/>
    <col min="5889" max="5890" width="16.375" customWidth="1"/>
    <col min="6140" max="6140" width="17.125" customWidth="1"/>
    <col min="6141" max="6142" width="16.375" customWidth="1"/>
    <col min="6143" max="6143" width="2.625" customWidth="1"/>
    <col min="6144" max="6144" width="22" customWidth="1"/>
    <col min="6145" max="6146" width="16.375" customWidth="1"/>
    <col min="6396" max="6396" width="17.125" customWidth="1"/>
    <col min="6397" max="6398" width="16.375" customWidth="1"/>
    <col min="6399" max="6399" width="2.625" customWidth="1"/>
    <col min="6400" max="6400" width="22" customWidth="1"/>
    <col min="6401" max="6402" width="16.375" customWidth="1"/>
    <col min="6652" max="6652" width="17.125" customWidth="1"/>
    <col min="6653" max="6654" width="16.375" customWidth="1"/>
    <col min="6655" max="6655" width="2.625" customWidth="1"/>
    <col min="6656" max="6656" width="22" customWidth="1"/>
    <col min="6657" max="6658" width="16.375" customWidth="1"/>
    <col min="6908" max="6908" width="17.125" customWidth="1"/>
    <col min="6909" max="6910" width="16.375" customWidth="1"/>
    <col min="6911" max="6911" width="2.625" customWidth="1"/>
    <col min="6912" max="6912" width="22" customWidth="1"/>
    <col min="6913" max="6914" width="16.375" customWidth="1"/>
    <col min="7164" max="7164" width="17.125" customWidth="1"/>
    <col min="7165" max="7166" width="16.375" customWidth="1"/>
    <col min="7167" max="7167" width="2.625" customWidth="1"/>
    <col min="7168" max="7168" width="22" customWidth="1"/>
    <col min="7169" max="7170" width="16.375" customWidth="1"/>
    <col min="7420" max="7420" width="17.125" customWidth="1"/>
    <col min="7421" max="7422" width="16.375" customWidth="1"/>
    <col min="7423" max="7423" width="2.625" customWidth="1"/>
    <col min="7424" max="7424" width="22" customWidth="1"/>
    <col min="7425" max="7426" width="16.375" customWidth="1"/>
    <col min="7676" max="7676" width="17.125" customWidth="1"/>
    <col min="7677" max="7678" width="16.375" customWidth="1"/>
    <col min="7679" max="7679" width="2.625" customWidth="1"/>
    <col min="7680" max="7680" width="22" customWidth="1"/>
    <col min="7681" max="7682" width="16.375" customWidth="1"/>
    <col min="7932" max="7932" width="17.125" customWidth="1"/>
    <col min="7933" max="7934" width="16.375" customWidth="1"/>
    <col min="7935" max="7935" width="2.625" customWidth="1"/>
    <col min="7936" max="7936" width="22" customWidth="1"/>
    <col min="7937" max="7938" width="16.375" customWidth="1"/>
    <col min="8188" max="8188" width="17.125" customWidth="1"/>
    <col min="8189" max="8190" width="16.375" customWidth="1"/>
    <col min="8191" max="8191" width="2.625" customWidth="1"/>
    <col min="8192" max="8192" width="22" customWidth="1"/>
    <col min="8193" max="8194" width="16.375" customWidth="1"/>
    <col min="8444" max="8444" width="17.125" customWidth="1"/>
    <col min="8445" max="8446" width="16.375" customWidth="1"/>
    <col min="8447" max="8447" width="2.625" customWidth="1"/>
    <col min="8448" max="8448" width="22" customWidth="1"/>
    <col min="8449" max="8450" width="16.375" customWidth="1"/>
    <col min="8700" max="8700" width="17.125" customWidth="1"/>
    <col min="8701" max="8702" width="16.375" customWidth="1"/>
    <col min="8703" max="8703" width="2.625" customWidth="1"/>
    <col min="8704" max="8704" width="22" customWidth="1"/>
    <col min="8705" max="8706" width="16.375" customWidth="1"/>
    <col min="8956" max="8956" width="17.125" customWidth="1"/>
    <col min="8957" max="8958" width="16.375" customWidth="1"/>
    <col min="8959" max="8959" width="2.625" customWidth="1"/>
    <col min="8960" max="8960" width="22" customWidth="1"/>
    <col min="8961" max="8962" width="16.375" customWidth="1"/>
    <col min="9212" max="9212" width="17.125" customWidth="1"/>
    <col min="9213" max="9214" width="16.375" customWidth="1"/>
    <col min="9215" max="9215" width="2.625" customWidth="1"/>
    <col min="9216" max="9216" width="22" customWidth="1"/>
    <col min="9217" max="9218" width="16.375" customWidth="1"/>
    <col min="9468" max="9468" width="17.125" customWidth="1"/>
    <col min="9469" max="9470" width="16.375" customWidth="1"/>
    <col min="9471" max="9471" width="2.625" customWidth="1"/>
    <col min="9472" max="9472" width="22" customWidth="1"/>
    <col min="9473" max="9474" width="16.375" customWidth="1"/>
    <col min="9724" max="9724" width="17.125" customWidth="1"/>
    <col min="9725" max="9726" width="16.375" customWidth="1"/>
    <col min="9727" max="9727" width="2.625" customWidth="1"/>
    <col min="9728" max="9728" width="22" customWidth="1"/>
    <col min="9729" max="9730" width="16.375" customWidth="1"/>
    <col min="9980" max="9980" width="17.125" customWidth="1"/>
    <col min="9981" max="9982" width="16.375" customWidth="1"/>
    <col min="9983" max="9983" width="2.625" customWidth="1"/>
    <col min="9984" max="9984" width="22" customWidth="1"/>
    <col min="9985" max="9986" width="16.375" customWidth="1"/>
    <col min="10236" max="10236" width="17.125" customWidth="1"/>
    <col min="10237" max="10238" width="16.375" customWidth="1"/>
    <col min="10239" max="10239" width="2.625" customWidth="1"/>
    <col min="10240" max="10240" width="22" customWidth="1"/>
    <col min="10241" max="10242" width="16.375" customWidth="1"/>
    <col min="10492" max="10492" width="17.125" customWidth="1"/>
    <col min="10493" max="10494" width="16.375" customWidth="1"/>
    <col min="10495" max="10495" width="2.625" customWidth="1"/>
    <col min="10496" max="10496" width="22" customWidth="1"/>
    <col min="10497" max="10498" width="16.375" customWidth="1"/>
    <col min="10748" max="10748" width="17.125" customWidth="1"/>
    <col min="10749" max="10750" width="16.375" customWidth="1"/>
    <col min="10751" max="10751" width="2.625" customWidth="1"/>
    <col min="10752" max="10752" width="22" customWidth="1"/>
    <col min="10753" max="10754" width="16.375" customWidth="1"/>
    <col min="11004" max="11004" width="17.125" customWidth="1"/>
    <col min="11005" max="11006" width="16.375" customWidth="1"/>
    <col min="11007" max="11007" width="2.625" customWidth="1"/>
    <col min="11008" max="11008" width="22" customWidth="1"/>
    <col min="11009" max="11010" width="16.375" customWidth="1"/>
    <col min="11260" max="11260" width="17.125" customWidth="1"/>
    <col min="11261" max="11262" width="16.375" customWidth="1"/>
    <col min="11263" max="11263" width="2.625" customWidth="1"/>
    <col min="11264" max="11264" width="22" customWidth="1"/>
    <col min="11265" max="11266" width="16.375" customWidth="1"/>
    <col min="11516" max="11516" width="17.125" customWidth="1"/>
    <col min="11517" max="11518" width="16.375" customWidth="1"/>
    <col min="11519" max="11519" width="2.625" customWidth="1"/>
    <col min="11520" max="11520" width="22" customWidth="1"/>
    <col min="11521" max="11522" width="16.375" customWidth="1"/>
    <col min="11772" max="11772" width="17.125" customWidth="1"/>
    <col min="11773" max="11774" width="16.375" customWidth="1"/>
    <col min="11775" max="11775" width="2.625" customWidth="1"/>
    <col min="11776" max="11776" width="22" customWidth="1"/>
    <col min="11777" max="11778" width="16.375" customWidth="1"/>
    <col min="12028" max="12028" width="17.125" customWidth="1"/>
    <col min="12029" max="12030" width="16.375" customWidth="1"/>
    <col min="12031" max="12031" width="2.625" customWidth="1"/>
    <col min="12032" max="12032" width="22" customWidth="1"/>
    <col min="12033" max="12034" width="16.375" customWidth="1"/>
    <col min="12284" max="12284" width="17.125" customWidth="1"/>
    <col min="12285" max="12286" width="16.375" customWidth="1"/>
    <col min="12287" max="12287" width="2.625" customWidth="1"/>
    <col min="12288" max="12288" width="22" customWidth="1"/>
    <col min="12289" max="12290" width="16.375" customWidth="1"/>
    <col min="12540" max="12540" width="17.125" customWidth="1"/>
    <col min="12541" max="12542" width="16.375" customWidth="1"/>
    <col min="12543" max="12543" width="2.625" customWidth="1"/>
    <col min="12544" max="12544" width="22" customWidth="1"/>
    <col min="12545" max="12546" width="16.375" customWidth="1"/>
    <col min="12796" max="12796" width="17.125" customWidth="1"/>
    <col min="12797" max="12798" width="16.375" customWidth="1"/>
    <col min="12799" max="12799" width="2.625" customWidth="1"/>
    <col min="12800" max="12800" width="22" customWidth="1"/>
    <col min="12801" max="12802" width="16.375" customWidth="1"/>
    <col min="13052" max="13052" width="17.125" customWidth="1"/>
    <col min="13053" max="13054" width="16.375" customWidth="1"/>
    <col min="13055" max="13055" width="2.625" customWidth="1"/>
    <col min="13056" max="13056" width="22" customWidth="1"/>
    <col min="13057" max="13058" width="16.375" customWidth="1"/>
    <col min="13308" max="13308" width="17.125" customWidth="1"/>
    <col min="13309" max="13310" width="16.375" customWidth="1"/>
    <col min="13311" max="13311" width="2.625" customWidth="1"/>
    <col min="13312" max="13312" width="22" customWidth="1"/>
    <col min="13313" max="13314" width="16.375" customWidth="1"/>
    <col min="13564" max="13564" width="17.125" customWidth="1"/>
    <col min="13565" max="13566" width="16.375" customWidth="1"/>
    <col min="13567" max="13567" width="2.625" customWidth="1"/>
    <col min="13568" max="13568" width="22" customWidth="1"/>
    <col min="13569" max="13570" width="16.375" customWidth="1"/>
    <col min="13820" max="13820" width="17.125" customWidth="1"/>
    <col min="13821" max="13822" width="16.375" customWidth="1"/>
    <col min="13823" max="13823" width="2.625" customWidth="1"/>
    <col min="13824" max="13824" width="22" customWidth="1"/>
    <col min="13825" max="13826" width="16.375" customWidth="1"/>
    <col min="14076" max="14076" width="17.125" customWidth="1"/>
    <col min="14077" max="14078" width="16.375" customWidth="1"/>
    <col min="14079" max="14079" width="2.625" customWidth="1"/>
    <col min="14080" max="14080" width="22" customWidth="1"/>
    <col min="14081" max="14082" width="16.375" customWidth="1"/>
    <col min="14332" max="14332" width="17.125" customWidth="1"/>
    <col min="14333" max="14334" width="16.375" customWidth="1"/>
    <col min="14335" max="14335" width="2.625" customWidth="1"/>
    <col min="14336" max="14336" width="22" customWidth="1"/>
    <col min="14337" max="14338" width="16.375" customWidth="1"/>
    <col min="14588" max="14588" width="17.125" customWidth="1"/>
    <col min="14589" max="14590" width="16.375" customWidth="1"/>
    <col min="14591" max="14591" width="2.625" customWidth="1"/>
    <col min="14592" max="14592" width="22" customWidth="1"/>
    <col min="14593" max="14594" width="16.375" customWidth="1"/>
    <col min="14844" max="14844" width="17.125" customWidth="1"/>
    <col min="14845" max="14846" width="16.375" customWidth="1"/>
    <col min="14847" max="14847" width="2.625" customWidth="1"/>
    <col min="14848" max="14848" width="22" customWidth="1"/>
    <col min="14849" max="14850" width="16.375" customWidth="1"/>
    <col min="15100" max="15100" width="17.125" customWidth="1"/>
    <col min="15101" max="15102" width="16.375" customWidth="1"/>
    <col min="15103" max="15103" width="2.625" customWidth="1"/>
    <col min="15104" max="15104" width="22" customWidth="1"/>
    <col min="15105" max="15106" width="16.375" customWidth="1"/>
    <col min="15356" max="15356" width="17.125" customWidth="1"/>
    <col min="15357" max="15358" width="16.375" customWidth="1"/>
    <col min="15359" max="15359" width="2.625" customWidth="1"/>
    <col min="15360" max="15360" width="22" customWidth="1"/>
    <col min="15361" max="15362" width="16.375" customWidth="1"/>
    <col min="15612" max="15612" width="17.125" customWidth="1"/>
    <col min="15613" max="15614" width="16.375" customWidth="1"/>
    <col min="15615" max="15615" width="2.625" customWidth="1"/>
    <col min="15616" max="15616" width="22" customWidth="1"/>
    <col min="15617" max="15618" width="16.375" customWidth="1"/>
    <col min="15868" max="15868" width="17.125" customWidth="1"/>
    <col min="15869" max="15870" width="16.375" customWidth="1"/>
    <col min="15871" max="15871" width="2.625" customWidth="1"/>
    <col min="15872" max="15872" width="22" customWidth="1"/>
    <col min="15873" max="15874" width="16.375" customWidth="1"/>
    <col min="16124" max="16124" width="17.125" customWidth="1"/>
    <col min="16125" max="16126" width="16.375" customWidth="1"/>
    <col min="16127" max="16127" width="2.625" customWidth="1"/>
    <col min="16128" max="16128" width="22" customWidth="1"/>
    <col min="16129" max="16130" width="16.375" customWidth="1"/>
  </cols>
  <sheetData>
    <row r="1" spans="1:15" ht="23.25" customHeight="1">
      <c r="B1" s="235"/>
      <c r="C1" s="3"/>
      <c r="D1" s="4"/>
      <c r="E1" s="142" t="s">
        <v>143</v>
      </c>
      <c r="F1" s="142"/>
      <c r="G1" s="143"/>
      <c r="H1" s="143"/>
      <c r="I1" s="143"/>
      <c r="J1" s="4"/>
    </row>
    <row r="2" spans="1:15" ht="30.75" customHeight="1">
      <c r="B2" s="2" t="str">
        <f ca="1">IF(ISBLANK(B1),G19,IF(TYPE(B1)=1,G19&amp;" - "&amp;TEXT(B1,"ddd")&amp;", "&amp;TEXT(B1,"dd mmm yyyy"),"Above date is invalid"))</f>
        <v>Event 6</v>
      </c>
      <c r="C2" s="2"/>
      <c r="D2" s="4"/>
      <c r="E2" s="4"/>
      <c r="F2" s="4"/>
      <c r="H2" s="142" t="str">
        <f ca="1">"In cell B2, to change the event name ''"&amp;G19&amp;""", rename the tab"</f>
        <v>In cell B2, to change the event name ''Event 6", rename the tab</v>
      </c>
      <c r="I2" s="143"/>
      <c r="J2" s="142"/>
      <c r="K2" s="143"/>
      <c r="L2" s="143"/>
      <c r="M2" s="143"/>
    </row>
    <row r="3" spans="1:15" ht="22.5" customHeight="1">
      <c r="A3" s="2"/>
      <c r="B3" s="3"/>
      <c r="C3" s="3"/>
      <c r="D3" s="10"/>
      <c r="E3" s="4"/>
      <c r="F3" s="4"/>
      <c r="J3" s="10"/>
    </row>
    <row r="4" spans="1:15" s="237" customFormat="1" ht="19.5">
      <c r="A4" s="245" t="s">
        <v>13</v>
      </c>
      <c r="B4" s="246"/>
      <c r="C4" s="247" t="s">
        <v>52</v>
      </c>
      <c r="D4" s="248"/>
      <c r="E4" s="245" t="s">
        <v>48</v>
      </c>
      <c r="F4" s="249"/>
      <c r="G4" s="246"/>
      <c r="H4" s="247"/>
      <c r="I4" s="247" t="s">
        <v>52</v>
      </c>
      <c r="J4" s="248"/>
      <c r="K4" s="245" t="s">
        <v>55</v>
      </c>
      <c r="L4" s="246"/>
      <c r="M4" s="246"/>
      <c r="N4" s="246"/>
      <c r="O4" s="246"/>
    </row>
    <row r="5" spans="1:15">
      <c r="B5" s="1" t="str">
        <f>+B24</f>
        <v>Total Site</v>
      </c>
      <c r="C5" s="43">
        <f>+C24</f>
        <v>0</v>
      </c>
      <c r="D5" s="11"/>
      <c r="E5" s="5"/>
      <c r="F5" s="386"/>
      <c r="G5" s="386" t="str">
        <f>+F20</f>
        <v>Total Admissions-Ambassadors</v>
      </c>
      <c r="H5" s="386"/>
      <c r="I5" s="43">
        <f>+I20</f>
        <v>0</v>
      </c>
      <c r="J5" s="11"/>
      <c r="K5" s="386"/>
      <c r="L5" s="386"/>
      <c r="M5" s="386"/>
    </row>
    <row r="6" spans="1:15">
      <c r="B6" s="1" t="str">
        <f>+B33</f>
        <v>Total Decorations</v>
      </c>
      <c r="C6" s="43">
        <f>+C33</f>
        <v>0</v>
      </c>
      <c r="D6" s="11"/>
      <c r="E6" s="5"/>
      <c r="F6" s="386"/>
      <c r="G6" s="386" t="str">
        <f>+F30</f>
        <v>Total Admissions-Hosts</v>
      </c>
      <c r="H6" s="386"/>
      <c r="I6" s="43">
        <f>+I30</f>
        <v>0</v>
      </c>
      <c r="J6" s="11"/>
      <c r="K6" s="386"/>
      <c r="L6" s="6" t="str">
        <f>+E4</f>
        <v>Source of Funds</v>
      </c>
      <c r="M6" s="386"/>
      <c r="N6" s="5" t="s">
        <v>52</v>
      </c>
    </row>
    <row r="7" spans="1:15">
      <c r="B7" s="1" t="str">
        <f>+B42</f>
        <v>Total Publicity</v>
      </c>
      <c r="C7" s="43">
        <f>+C42</f>
        <v>0</v>
      </c>
      <c r="D7" s="11"/>
      <c r="E7" s="5"/>
      <c r="F7" s="386"/>
      <c r="G7" s="386" t="str">
        <f>+F40</f>
        <v>Total Miscellaneous Source of Funds</v>
      </c>
      <c r="H7" s="386"/>
      <c r="I7" s="43">
        <f>+I40</f>
        <v>0</v>
      </c>
      <c r="J7" s="11"/>
      <c r="K7" s="386"/>
      <c r="L7" s="386"/>
      <c r="M7" s="386" t="str">
        <f>+G5</f>
        <v>Total Admissions-Ambassadors</v>
      </c>
      <c r="N7" s="43">
        <f>+I5</f>
        <v>0</v>
      </c>
    </row>
    <row r="8" spans="1:15">
      <c r="B8" s="1" t="str">
        <f>+B51</f>
        <v>Total Refreshments</v>
      </c>
      <c r="C8" s="43">
        <f>+C51</f>
        <v>0</v>
      </c>
      <c r="D8" s="11"/>
      <c r="E8" s="5"/>
      <c r="F8" s="386"/>
      <c r="G8" s="386"/>
      <c r="H8" s="386"/>
      <c r="I8" s="386"/>
      <c r="J8" s="11"/>
      <c r="K8" s="386"/>
      <c r="L8" s="386"/>
      <c r="M8" s="386" t="str">
        <f>+G6</f>
        <v>Total Admissions-Hosts</v>
      </c>
      <c r="N8" s="43">
        <f>+I6</f>
        <v>0</v>
      </c>
    </row>
    <row r="9" spans="1:15" ht="16.5" thickBot="1">
      <c r="B9" s="1" t="str">
        <f>+B60</f>
        <v>Total Program</v>
      </c>
      <c r="C9" s="43">
        <f>+C60</f>
        <v>0</v>
      </c>
      <c r="D9" s="11"/>
      <c r="E9" s="5"/>
      <c r="F9" s="386"/>
      <c r="G9" s="386"/>
      <c r="H9" s="386"/>
      <c r="I9" s="386"/>
      <c r="J9" s="11"/>
      <c r="K9" s="386"/>
      <c r="L9" s="386"/>
      <c r="M9" s="386" t="str">
        <f>+G7</f>
        <v>Total Miscellaneous Source of Funds</v>
      </c>
      <c r="N9" s="482">
        <f>+I7</f>
        <v>0</v>
      </c>
    </row>
    <row r="10" spans="1:15" ht="16.5" thickTop="1">
      <c r="B10" s="1" t="str">
        <f>+B69</f>
        <v>Total Prizes</v>
      </c>
      <c r="C10" s="43">
        <f>+C69</f>
        <v>0</v>
      </c>
      <c r="D10" s="11"/>
      <c r="E10" s="5"/>
      <c r="F10" s="386"/>
      <c r="G10" s="386"/>
      <c r="H10" s="386"/>
      <c r="I10" s="386"/>
      <c r="J10" s="11"/>
      <c r="K10" s="386"/>
      <c r="L10" s="386"/>
      <c r="M10" s="6" t="str">
        <f>+G12</f>
        <v>Total Source of Funds</v>
      </c>
      <c r="N10" s="483">
        <f>+I12</f>
        <v>0</v>
      </c>
    </row>
    <row r="11" spans="1:15" ht="16.5" thickBot="1">
      <c r="B11" s="1" t="str">
        <f>+B78</f>
        <v>Total Miscellaneous</v>
      </c>
      <c r="C11" s="482">
        <f>+C78</f>
        <v>0</v>
      </c>
      <c r="D11" s="11"/>
      <c r="E11" s="5"/>
      <c r="F11" s="386"/>
      <c r="G11" s="386"/>
      <c r="H11" s="386"/>
      <c r="I11" s="484"/>
      <c r="J11" s="11"/>
      <c r="K11" s="386"/>
      <c r="L11" s="386"/>
      <c r="M11" s="386"/>
      <c r="N11" s="386"/>
    </row>
    <row r="12" spans="1:15" ht="17.25" thickTop="1" thickBot="1">
      <c r="B12" s="6" t="str">
        <f>+"Total "&amp;A4</f>
        <v>Total Expenses</v>
      </c>
      <c r="C12" s="480">
        <f>SUM(C5:C11)</f>
        <v>0</v>
      </c>
      <c r="D12" s="11"/>
      <c r="E12" s="5"/>
      <c r="F12" s="386"/>
      <c r="G12" s="6" t="str">
        <f>+"Total "&amp;E4</f>
        <v>Total Source of Funds</v>
      </c>
      <c r="H12" s="386"/>
      <c r="I12" s="480">
        <f>SUM(I5:I11)</f>
        <v>0</v>
      </c>
      <c r="J12" s="11"/>
      <c r="K12" s="386"/>
      <c r="L12" s="386"/>
      <c r="M12" s="386"/>
      <c r="N12" s="386"/>
    </row>
    <row r="13" spans="1:15">
      <c r="A13" s="7"/>
      <c r="B13" s="7"/>
      <c r="C13" s="7"/>
      <c r="D13" s="12"/>
      <c r="E13" s="8"/>
      <c r="F13" s="7"/>
      <c r="G13" s="7"/>
      <c r="H13" s="7"/>
      <c r="I13" s="386"/>
      <c r="J13" s="12"/>
      <c r="K13" s="386"/>
      <c r="L13" s="6" t="str">
        <f>+A4</f>
        <v>Expenses</v>
      </c>
      <c r="M13" s="386"/>
      <c r="N13" s="386"/>
    </row>
    <row r="14" spans="1:15">
      <c r="C14" s="386"/>
      <c r="D14" s="11"/>
      <c r="E14" s="386"/>
      <c r="F14" s="386"/>
      <c r="G14" s="386"/>
      <c r="H14" s="386"/>
      <c r="I14" s="386"/>
      <c r="J14" s="11"/>
      <c r="K14" s="386"/>
      <c r="L14" s="386"/>
      <c r="M14" s="386" t="str">
        <f t="shared" ref="M14:N21" si="0">+B5</f>
        <v>Total Site</v>
      </c>
      <c r="N14" s="43">
        <f t="shared" si="0"/>
        <v>0</v>
      </c>
    </row>
    <row r="15" spans="1:15">
      <c r="C15" s="386"/>
      <c r="D15" s="11"/>
      <c r="E15" s="386"/>
      <c r="F15" s="386"/>
      <c r="G15" s="386"/>
      <c r="H15" s="386"/>
      <c r="I15" s="386"/>
      <c r="J15" s="11"/>
      <c r="K15" s="386"/>
      <c r="L15" s="386"/>
      <c r="M15" s="386" t="str">
        <f t="shared" si="0"/>
        <v>Total Decorations</v>
      </c>
      <c r="N15" s="43">
        <f t="shared" si="0"/>
        <v>0</v>
      </c>
    </row>
    <row r="16" spans="1:15">
      <c r="C16" s="386"/>
      <c r="D16" s="11"/>
      <c r="E16" s="386"/>
      <c r="F16" s="386"/>
      <c r="G16" s="386"/>
      <c r="H16" s="386"/>
      <c r="I16" s="386"/>
      <c r="J16" s="11"/>
      <c r="K16" s="386"/>
      <c r="L16" s="386"/>
      <c r="M16" s="386" t="str">
        <f t="shared" si="0"/>
        <v>Total Publicity</v>
      </c>
      <c r="N16" s="43">
        <f t="shared" si="0"/>
        <v>0</v>
      </c>
    </row>
    <row r="17" spans="1:14">
      <c r="A17" s="6" t="s">
        <v>15</v>
      </c>
      <c r="C17" s="5" t="s">
        <v>14</v>
      </c>
      <c r="D17" s="11"/>
      <c r="E17" s="6" t="s">
        <v>58</v>
      </c>
      <c r="F17" s="6"/>
      <c r="G17" s="6"/>
      <c r="H17" s="6"/>
      <c r="I17" s="6" t="s">
        <v>14</v>
      </c>
      <c r="J17" s="11"/>
      <c r="K17" s="386"/>
      <c r="L17" s="386"/>
      <c r="M17" s="386" t="str">
        <f t="shared" si="0"/>
        <v>Total Refreshments</v>
      </c>
      <c r="N17" s="43">
        <f t="shared" si="0"/>
        <v>0</v>
      </c>
    </row>
    <row r="18" spans="1:14">
      <c r="B18" s="391" t="s">
        <v>17</v>
      </c>
      <c r="C18" s="428"/>
      <c r="D18" s="11"/>
      <c r="E18" s="386"/>
      <c r="F18" s="13" t="s">
        <v>53</v>
      </c>
      <c r="G18" s="13" t="s">
        <v>49</v>
      </c>
      <c r="H18" s="6" t="s">
        <v>50</v>
      </c>
      <c r="I18" s="6"/>
      <c r="J18" s="11"/>
      <c r="K18" s="386"/>
      <c r="L18" s="386"/>
      <c r="M18" s="386" t="str">
        <f t="shared" si="0"/>
        <v>Total Program</v>
      </c>
      <c r="N18" s="43">
        <f t="shared" si="0"/>
        <v>0</v>
      </c>
    </row>
    <row r="19" spans="1:14" ht="16.5" thickBot="1">
      <c r="B19" s="391" t="s">
        <v>19</v>
      </c>
      <c r="C19" s="428"/>
      <c r="D19" s="11"/>
      <c r="E19" s="386"/>
      <c r="F19" s="328" t="str">
        <f>IF(BUDGET!I2&gt;0,BUDGET!I2,"")</f>
        <v/>
      </c>
      <c r="G19" s="14" t="str">
        <f ca="1">MID(CELL("filename",A1),IF(ISNUMBER(FIND("]",CELL("filename",A1))),FIND("]",CELL("filename",A1))+1,FIND("#$",CELL("filename",A1))+2),31)</f>
        <v>Event 6</v>
      </c>
      <c r="H19" s="383">
        <f>IF(F19="",0,(C12-I30-I40)/F19)</f>
        <v>0</v>
      </c>
      <c r="I19" s="482">
        <f>IF(F19&lt;&gt;"",+H19*F19,0)</f>
        <v>0</v>
      </c>
      <c r="J19" s="11"/>
      <c r="K19" s="386"/>
      <c r="L19" s="386"/>
      <c r="M19" s="386" t="str">
        <f t="shared" si="0"/>
        <v>Total Prizes</v>
      </c>
      <c r="N19" s="43">
        <f t="shared" si="0"/>
        <v>0</v>
      </c>
    </row>
    <row r="20" spans="1:14" ht="17.25" thickTop="1" thickBot="1">
      <c r="B20" s="391" t="s">
        <v>21</v>
      </c>
      <c r="C20" s="428"/>
      <c r="D20" s="11"/>
      <c r="E20" s="386"/>
      <c r="F20" s="386" t="str">
        <f>+"Total "&amp;E17</f>
        <v>Total Admissions-Ambassadors</v>
      </c>
      <c r="G20" s="386"/>
      <c r="H20" s="386"/>
      <c r="I20" s="480">
        <f>+I19</f>
        <v>0</v>
      </c>
      <c r="J20" s="11"/>
      <c r="K20" s="386"/>
      <c r="L20" s="386"/>
      <c r="M20" s="386" t="str">
        <f t="shared" si="0"/>
        <v>Total Miscellaneous</v>
      </c>
      <c r="N20" s="482">
        <f t="shared" si="0"/>
        <v>0</v>
      </c>
    </row>
    <row r="21" spans="1:14">
      <c r="B21" s="391" t="s">
        <v>23</v>
      </c>
      <c r="C21" s="428"/>
      <c r="D21" s="11"/>
      <c r="E21" s="386"/>
      <c r="F21" s="9"/>
      <c r="G21" s="386"/>
      <c r="H21" s="386"/>
      <c r="I21" s="386"/>
      <c r="J21" s="11"/>
      <c r="K21" s="386"/>
      <c r="L21" s="386"/>
      <c r="M21" s="6" t="str">
        <f t="shared" si="0"/>
        <v>Total Expenses</v>
      </c>
      <c r="N21" s="483">
        <f t="shared" si="0"/>
        <v>0</v>
      </c>
    </row>
    <row r="22" spans="1:14" ht="16.5" thickBot="1">
      <c r="B22" s="430" t="s">
        <v>47</v>
      </c>
      <c r="C22" s="428"/>
      <c r="D22" s="11"/>
      <c r="E22" s="6" t="s">
        <v>59</v>
      </c>
      <c r="F22" s="386"/>
      <c r="G22" s="386"/>
      <c r="H22" s="386"/>
      <c r="I22" s="386"/>
      <c r="J22" s="11"/>
      <c r="K22" s="386"/>
      <c r="L22" s="386"/>
      <c r="M22" s="386"/>
      <c r="N22" s="486"/>
    </row>
    <row r="23" spans="1:14" ht="17.25" thickTop="1" thickBot="1">
      <c r="B23" s="391" t="s">
        <v>47</v>
      </c>
      <c r="C23" s="481"/>
      <c r="D23" s="11"/>
      <c r="E23" s="386"/>
      <c r="F23" s="13" t="s">
        <v>53</v>
      </c>
      <c r="G23" s="13" t="s">
        <v>49</v>
      </c>
      <c r="H23" s="6" t="s">
        <v>50</v>
      </c>
      <c r="I23" s="386"/>
      <c r="J23" s="11"/>
      <c r="K23" s="386"/>
      <c r="L23" s="6" t="s">
        <v>57</v>
      </c>
      <c r="M23" s="386"/>
      <c r="N23" s="485">
        <f>+N10-N21</f>
        <v>0</v>
      </c>
    </row>
    <row r="24" spans="1:14" ht="17.25" thickTop="1" thickBot="1">
      <c r="B24" s="1" t="str">
        <f>+"Total "&amp;A17</f>
        <v>Total Site</v>
      </c>
      <c r="C24" s="480">
        <f>SUM(C17:C23)</f>
        <v>0</v>
      </c>
      <c r="D24" s="11"/>
      <c r="E24" s="386"/>
      <c r="F24" s="425"/>
      <c r="G24" s="430"/>
      <c r="H24" s="427"/>
      <c r="I24" s="43">
        <f t="shared" ref="I24:I29" si="1">+H24*F24</f>
        <v>0</v>
      </c>
      <c r="J24" s="11"/>
      <c r="K24" s="386"/>
      <c r="L24" s="386"/>
      <c r="M24" s="386"/>
      <c r="N24" s="386"/>
    </row>
    <row r="25" spans="1:14">
      <c r="C25" s="386"/>
      <c r="D25" s="11"/>
      <c r="E25" s="386"/>
      <c r="F25" s="425"/>
      <c r="G25" s="430"/>
      <c r="H25" s="427"/>
      <c r="I25" s="43">
        <f t="shared" si="1"/>
        <v>0</v>
      </c>
      <c r="J25" s="11"/>
      <c r="K25" s="386"/>
      <c r="L25" s="386"/>
      <c r="M25" s="386"/>
    </row>
    <row r="26" spans="1:14">
      <c r="A26" s="7" t="s">
        <v>25</v>
      </c>
      <c r="C26" s="386"/>
      <c r="D26" s="11"/>
      <c r="E26" s="386"/>
      <c r="F26" s="425"/>
      <c r="G26" s="430"/>
      <c r="H26" s="426"/>
      <c r="I26" s="43">
        <f t="shared" si="1"/>
        <v>0</v>
      </c>
      <c r="J26" s="11"/>
      <c r="K26" s="386"/>
      <c r="L26" s="386"/>
      <c r="M26" s="386"/>
    </row>
    <row r="27" spans="1:14">
      <c r="B27" s="26" t="s">
        <v>27</v>
      </c>
      <c r="C27" s="428"/>
      <c r="D27" s="11"/>
      <c r="E27" s="386"/>
      <c r="F27" s="425"/>
      <c r="G27" s="430"/>
      <c r="H27" s="426"/>
      <c r="I27" s="43">
        <f t="shared" si="1"/>
        <v>0</v>
      </c>
      <c r="J27" s="11"/>
      <c r="K27" s="386"/>
      <c r="L27" s="386"/>
      <c r="M27" s="386"/>
    </row>
    <row r="28" spans="1:14">
      <c r="B28" s="26" t="s">
        <v>29</v>
      </c>
      <c r="C28" s="428"/>
      <c r="D28" s="11"/>
      <c r="E28" s="386"/>
      <c r="F28" s="425"/>
      <c r="G28" s="430"/>
      <c r="H28" s="426"/>
      <c r="I28" s="43">
        <f t="shared" si="1"/>
        <v>0</v>
      </c>
      <c r="J28" s="11"/>
      <c r="K28" s="386"/>
      <c r="L28" s="386"/>
      <c r="M28" s="386"/>
    </row>
    <row r="29" spans="1:14" ht="16.5" thickBot="1">
      <c r="B29" s="26" t="s">
        <v>31</v>
      </c>
      <c r="C29" s="428"/>
      <c r="D29" s="11"/>
      <c r="E29" s="386"/>
      <c r="F29" s="425"/>
      <c r="G29" s="430"/>
      <c r="H29" s="426"/>
      <c r="I29" s="482">
        <f t="shared" si="1"/>
        <v>0</v>
      </c>
      <c r="J29" s="11"/>
      <c r="K29" s="386"/>
      <c r="L29" s="386"/>
      <c r="M29" s="386"/>
    </row>
    <row r="30" spans="1:14" ht="17.25" thickTop="1" thickBot="1">
      <c r="B30" s="26" t="s">
        <v>33</v>
      </c>
      <c r="C30" s="428"/>
      <c r="D30" s="11"/>
      <c r="E30" s="386"/>
      <c r="F30" s="386" t="str">
        <f>+"Total "&amp;E22</f>
        <v>Total Admissions-Hosts</v>
      </c>
      <c r="G30" s="386"/>
      <c r="H30" s="386"/>
      <c r="I30" s="480">
        <f>SUM(I24:I29)</f>
        <v>0</v>
      </c>
      <c r="J30" s="11"/>
      <c r="K30" s="386"/>
      <c r="L30" s="386"/>
      <c r="M30" s="386"/>
    </row>
    <row r="31" spans="1:14">
      <c r="B31" s="26" t="s">
        <v>35</v>
      </c>
      <c r="C31" s="428"/>
      <c r="D31" s="11"/>
      <c r="E31" s="386"/>
      <c r="F31" s="9"/>
      <c r="G31" s="386"/>
      <c r="H31" s="386"/>
      <c r="I31" s="386"/>
      <c r="J31" s="11"/>
      <c r="K31" s="386"/>
      <c r="L31" s="386"/>
      <c r="M31" s="386"/>
    </row>
    <row r="32" spans="1:14" ht="16.5" thickBot="1">
      <c r="B32" s="27" t="s">
        <v>47</v>
      </c>
      <c r="C32" s="481"/>
      <c r="D32" s="11"/>
      <c r="E32" s="6" t="s">
        <v>54</v>
      </c>
      <c r="F32" s="386"/>
      <c r="G32" s="386"/>
      <c r="H32" s="386"/>
      <c r="I32" s="386"/>
      <c r="J32" s="11"/>
      <c r="K32" s="386"/>
      <c r="L32" s="386"/>
      <c r="M32" s="386"/>
    </row>
    <row r="33" spans="1:13" ht="17.25" thickTop="1" thickBot="1">
      <c r="B33" s="1" t="str">
        <f>+"Total "&amp;A26</f>
        <v>Total Decorations</v>
      </c>
      <c r="C33" s="480">
        <f>SUM(C26:C32)</f>
        <v>0</v>
      </c>
      <c r="D33" s="11"/>
      <c r="E33" s="386"/>
      <c r="F33" s="13" t="s">
        <v>53</v>
      </c>
      <c r="G33" s="13" t="s">
        <v>49</v>
      </c>
      <c r="H33" s="6" t="s">
        <v>50</v>
      </c>
      <c r="I33" s="386"/>
      <c r="J33" s="11"/>
      <c r="K33" s="386"/>
      <c r="L33" s="386"/>
      <c r="M33" s="386"/>
    </row>
    <row r="34" spans="1:13">
      <c r="C34" s="386"/>
      <c r="D34" s="11"/>
      <c r="E34" s="386"/>
      <c r="F34" s="425"/>
      <c r="G34" s="121"/>
      <c r="H34" s="426"/>
      <c r="I34" s="43">
        <f t="shared" ref="I34:I39" si="2">+H34*F34</f>
        <v>0</v>
      </c>
      <c r="J34" s="11"/>
      <c r="K34" s="386"/>
      <c r="L34" s="386"/>
      <c r="M34" s="386"/>
    </row>
    <row r="35" spans="1:13">
      <c r="A35" s="7" t="s">
        <v>36</v>
      </c>
      <c r="C35" s="386"/>
      <c r="D35" s="11"/>
      <c r="E35" s="386"/>
      <c r="F35" s="425"/>
      <c r="G35" s="121"/>
      <c r="H35" s="426"/>
      <c r="I35" s="43">
        <f t="shared" si="2"/>
        <v>0</v>
      </c>
      <c r="J35" s="11"/>
      <c r="K35" s="386"/>
      <c r="L35" s="386"/>
      <c r="M35" s="386"/>
    </row>
    <row r="36" spans="1:13">
      <c r="B36" s="26" t="s">
        <v>38</v>
      </c>
      <c r="C36" s="428"/>
      <c r="D36" s="11"/>
      <c r="E36" s="386"/>
      <c r="F36" s="425"/>
      <c r="G36" s="121"/>
      <c r="H36" s="426"/>
      <c r="I36" s="43">
        <f t="shared" si="2"/>
        <v>0</v>
      </c>
      <c r="J36" s="11"/>
      <c r="K36" s="386"/>
      <c r="L36" s="386"/>
      <c r="M36" s="386"/>
    </row>
    <row r="37" spans="1:13">
      <c r="B37" s="26" t="s">
        <v>40</v>
      </c>
      <c r="C37" s="428"/>
      <c r="D37" s="11"/>
      <c r="E37" s="386"/>
      <c r="F37" s="425"/>
      <c r="G37" s="121"/>
      <c r="H37" s="426"/>
      <c r="I37" s="43">
        <f t="shared" si="2"/>
        <v>0</v>
      </c>
      <c r="J37" s="11"/>
      <c r="K37" s="386"/>
      <c r="L37" s="386"/>
      <c r="M37" s="386"/>
    </row>
    <row r="38" spans="1:13">
      <c r="B38" s="26" t="s">
        <v>42</v>
      </c>
      <c r="C38" s="428"/>
      <c r="D38" s="11"/>
      <c r="E38" s="386"/>
      <c r="F38" s="425"/>
      <c r="G38" s="121"/>
      <c r="H38" s="426"/>
      <c r="I38" s="43">
        <f t="shared" si="2"/>
        <v>0</v>
      </c>
      <c r="J38" s="11"/>
      <c r="K38" s="386"/>
      <c r="L38" s="386"/>
      <c r="M38" s="386"/>
    </row>
    <row r="39" spans="1:13" ht="16.5" thickBot="1">
      <c r="B39" s="26" t="s">
        <v>47</v>
      </c>
      <c r="C39" s="428"/>
      <c r="D39" s="11"/>
      <c r="E39" s="386"/>
      <c r="F39" s="425"/>
      <c r="G39" s="121"/>
      <c r="H39" s="426"/>
      <c r="I39" s="482">
        <f t="shared" si="2"/>
        <v>0</v>
      </c>
      <c r="J39" s="11"/>
      <c r="K39" s="386"/>
      <c r="L39" s="386"/>
      <c r="M39" s="386"/>
    </row>
    <row r="40" spans="1:13" ht="17.25" thickTop="1" thickBot="1">
      <c r="B40" s="26" t="s">
        <v>47</v>
      </c>
      <c r="C40" s="428"/>
      <c r="D40" s="11"/>
      <c r="E40" s="386"/>
      <c r="F40" s="386" t="str">
        <f>+"Total "&amp;E32</f>
        <v>Total Miscellaneous Source of Funds</v>
      </c>
      <c r="G40" s="386"/>
      <c r="H40" s="386"/>
      <c r="I40" s="480">
        <f>SUM(I34:I39)</f>
        <v>0</v>
      </c>
      <c r="J40" s="11"/>
      <c r="K40" s="386"/>
      <c r="L40" s="386"/>
      <c r="M40" s="386"/>
    </row>
    <row r="41" spans="1:13" ht="16.5" thickBot="1">
      <c r="B41" s="27" t="s">
        <v>47</v>
      </c>
      <c r="C41" s="481"/>
      <c r="D41" s="11"/>
      <c r="E41" s="386"/>
      <c r="F41" s="13"/>
      <c r="G41" s="13"/>
      <c r="H41" s="6"/>
      <c r="I41" s="6"/>
      <c r="J41" s="11"/>
      <c r="K41" s="386"/>
      <c r="L41" s="386"/>
      <c r="M41" s="386"/>
    </row>
    <row r="42" spans="1:13" ht="17.25" thickTop="1" thickBot="1">
      <c r="B42" s="1" t="str">
        <f>+"Total "&amp;A35</f>
        <v>Total Publicity</v>
      </c>
      <c r="C42" s="480">
        <f>SUM(C35:C41)</f>
        <v>0</v>
      </c>
      <c r="D42" s="11"/>
      <c r="E42" s="386"/>
      <c r="F42" s="9"/>
      <c r="G42" s="9"/>
      <c r="H42" s="386"/>
      <c r="I42" s="386"/>
      <c r="J42" s="11"/>
      <c r="K42" s="386"/>
      <c r="L42" s="386"/>
      <c r="M42" s="386"/>
    </row>
    <row r="43" spans="1:13">
      <c r="C43" s="386"/>
      <c r="D43" s="11"/>
      <c r="E43" s="386"/>
      <c r="F43" s="9"/>
      <c r="G43" s="9"/>
      <c r="H43" s="386"/>
      <c r="I43" s="386"/>
      <c r="J43" s="11"/>
      <c r="K43" s="386"/>
      <c r="L43" s="386"/>
      <c r="M43" s="386"/>
    </row>
    <row r="44" spans="1:13">
      <c r="A44" s="7" t="s">
        <v>16</v>
      </c>
      <c r="C44" s="386"/>
      <c r="D44" s="11"/>
      <c r="E44" s="386"/>
      <c r="F44" s="9"/>
      <c r="G44" s="9"/>
      <c r="H44" s="386"/>
      <c r="I44" s="386"/>
      <c r="J44" s="11"/>
      <c r="K44" s="386"/>
      <c r="L44" s="386"/>
      <c r="M44" s="386"/>
    </row>
    <row r="45" spans="1:13">
      <c r="B45" s="430" t="s">
        <v>18</v>
      </c>
      <c r="C45" s="428"/>
      <c r="D45" s="11"/>
      <c r="E45" s="386"/>
      <c r="F45" s="9"/>
      <c r="G45" s="9"/>
      <c r="H45" s="386"/>
      <c r="I45" s="386"/>
      <c r="J45" s="11"/>
      <c r="K45" s="386"/>
      <c r="L45" s="386"/>
      <c r="M45" s="386"/>
    </row>
    <row r="46" spans="1:13">
      <c r="B46" s="26" t="s">
        <v>20</v>
      </c>
      <c r="C46" s="428"/>
      <c r="D46" s="11"/>
      <c r="E46" s="386"/>
      <c r="F46" s="9"/>
      <c r="G46" s="9"/>
      <c r="H46" s="386"/>
      <c r="I46" s="386"/>
      <c r="J46" s="11"/>
      <c r="K46" s="386"/>
      <c r="L46" s="386"/>
      <c r="M46" s="386"/>
    </row>
    <row r="47" spans="1:13">
      <c r="B47" s="26" t="s">
        <v>22</v>
      </c>
      <c r="C47" s="428"/>
      <c r="D47" s="11"/>
      <c r="E47" s="386"/>
      <c r="F47" s="9"/>
      <c r="G47" s="9"/>
      <c r="H47" s="386"/>
      <c r="I47" s="386"/>
      <c r="J47" s="11"/>
      <c r="K47" s="386"/>
      <c r="L47" s="386"/>
      <c r="M47" s="386"/>
    </row>
    <row r="48" spans="1:13">
      <c r="B48" s="26" t="s">
        <v>24</v>
      </c>
      <c r="C48" s="428"/>
      <c r="D48" s="11"/>
      <c r="E48" s="386"/>
      <c r="F48" s="386"/>
      <c r="G48" s="14"/>
      <c r="H48" s="386"/>
      <c r="I48" s="386"/>
      <c r="J48" s="11"/>
      <c r="K48" s="386"/>
      <c r="L48" s="386"/>
      <c r="M48" s="386"/>
    </row>
    <row r="49" spans="1:13">
      <c r="B49" s="26" t="s">
        <v>47</v>
      </c>
      <c r="C49" s="428"/>
      <c r="D49" s="11"/>
      <c r="E49" s="386"/>
      <c r="F49" s="386"/>
      <c r="G49" s="14"/>
      <c r="H49" s="386"/>
      <c r="I49" s="386"/>
      <c r="J49" s="11"/>
      <c r="K49" s="386"/>
      <c r="L49" s="386"/>
      <c r="M49" s="386"/>
    </row>
    <row r="50" spans="1:13" ht="16.5" thickBot="1">
      <c r="B50" s="27" t="s">
        <v>47</v>
      </c>
      <c r="C50" s="481"/>
      <c r="D50" s="11"/>
      <c r="E50" s="386"/>
      <c r="F50" s="386"/>
      <c r="G50" s="386"/>
      <c r="H50" s="386"/>
      <c r="I50" s="386"/>
      <c r="J50" s="11"/>
      <c r="K50" s="386"/>
      <c r="L50" s="386"/>
      <c r="M50" s="386"/>
    </row>
    <row r="51" spans="1:13" ht="17.25" thickTop="1" thickBot="1">
      <c r="B51" s="1" t="str">
        <f>+"Total "&amp;A44</f>
        <v>Total Refreshments</v>
      </c>
      <c r="C51" s="480">
        <f>SUM(C44:C50)</f>
        <v>0</v>
      </c>
      <c r="D51" s="11"/>
      <c r="E51" s="386"/>
      <c r="F51" s="386"/>
      <c r="G51" s="386"/>
      <c r="H51" s="386"/>
      <c r="I51" s="386"/>
      <c r="J51" s="11"/>
      <c r="K51" s="386"/>
      <c r="L51" s="386"/>
      <c r="M51" s="386"/>
    </row>
    <row r="52" spans="1:13">
      <c r="C52" s="386"/>
      <c r="D52" s="11"/>
      <c r="E52" s="386"/>
      <c r="F52" s="386"/>
      <c r="G52" s="386"/>
      <c r="H52" s="386"/>
      <c r="I52" s="386"/>
      <c r="J52" s="11"/>
      <c r="K52" s="386"/>
      <c r="L52" s="386"/>
      <c r="M52" s="386"/>
    </row>
    <row r="53" spans="1:13">
      <c r="A53" s="7" t="s">
        <v>26</v>
      </c>
      <c r="C53" s="386"/>
      <c r="D53" s="11"/>
      <c r="E53" s="386"/>
      <c r="F53" s="386"/>
      <c r="G53" s="386"/>
      <c r="H53" s="386"/>
      <c r="I53" s="386"/>
      <c r="J53" s="11"/>
      <c r="K53" s="386"/>
      <c r="L53" s="386"/>
      <c r="M53" s="386"/>
    </row>
    <row r="54" spans="1:13">
      <c r="B54" s="236" t="s">
        <v>28</v>
      </c>
      <c r="C54" s="428"/>
      <c r="D54" s="11"/>
      <c r="E54" s="386"/>
      <c r="F54" s="386"/>
      <c r="G54" s="386"/>
      <c r="H54" s="386"/>
      <c r="I54" s="386"/>
      <c r="J54" s="11"/>
      <c r="K54" s="386"/>
      <c r="L54" s="386"/>
      <c r="M54" s="386"/>
    </row>
    <row r="55" spans="1:13">
      <c r="B55" s="236" t="s">
        <v>30</v>
      </c>
      <c r="C55" s="428"/>
      <c r="D55" s="11"/>
      <c r="E55" s="386"/>
      <c r="F55" s="386"/>
      <c r="G55" s="386"/>
      <c r="H55" s="386"/>
      <c r="I55" s="386"/>
      <c r="J55" s="11"/>
      <c r="K55" s="386"/>
      <c r="L55" s="386"/>
      <c r="M55" s="386"/>
    </row>
    <row r="56" spans="1:13">
      <c r="B56" s="236" t="s">
        <v>32</v>
      </c>
      <c r="C56" s="428"/>
      <c r="D56" s="11"/>
      <c r="E56" s="386"/>
      <c r="F56" s="386"/>
      <c r="G56" s="386"/>
      <c r="H56" s="386"/>
      <c r="I56" s="386"/>
      <c r="J56" s="11"/>
      <c r="K56" s="386"/>
      <c r="L56" s="386"/>
      <c r="M56" s="386"/>
    </row>
    <row r="57" spans="1:13">
      <c r="B57" s="236" t="s">
        <v>34</v>
      </c>
      <c r="C57" s="428"/>
      <c r="D57" s="11"/>
      <c r="E57" s="386"/>
      <c r="F57" s="386"/>
      <c r="G57" s="386"/>
      <c r="H57" s="386"/>
      <c r="I57" s="386"/>
      <c r="J57" s="11"/>
      <c r="K57" s="386"/>
      <c r="L57" s="386"/>
      <c r="M57" s="386"/>
    </row>
    <row r="58" spans="1:13">
      <c r="B58" s="427" t="s">
        <v>47</v>
      </c>
      <c r="C58" s="428"/>
      <c r="D58" s="11"/>
      <c r="E58" s="386"/>
      <c r="F58" s="386"/>
      <c r="G58" s="386"/>
      <c r="H58" s="386"/>
      <c r="I58" s="386"/>
      <c r="J58" s="11"/>
      <c r="K58" s="386"/>
      <c r="L58" s="386"/>
      <c r="M58" s="386"/>
    </row>
    <row r="59" spans="1:13" ht="16.5" thickBot="1">
      <c r="B59" s="27" t="s">
        <v>47</v>
      </c>
      <c r="C59" s="481"/>
      <c r="D59" s="11"/>
      <c r="E59" s="386"/>
      <c r="F59" s="386"/>
      <c r="G59" s="386"/>
      <c r="H59" s="386"/>
      <c r="I59" s="386"/>
      <c r="J59" s="11"/>
      <c r="K59" s="386"/>
      <c r="L59" s="386"/>
      <c r="M59" s="386"/>
    </row>
    <row r="60" spans="1:13" ht="17.25" thickTop="1" thickBot="1">
      <c r="B60" s="1" t="str">
        <f>+"Total "&amp;A53</f>
        <v>Total Program</v>
      </c>
      <c r="C60" s="480">
        <f>SUM(C53:C59)</f>
        <v>0</v>
      </c>
      <c r="D60" s="11"/>
      <c r="E60" s="386"/>
      <c r="F60" s="386"/>
      <c r="G60" s="386"/>
      <c r="H60" s="386"/>
      <c r="I60" s="386"/>
      <c r="J60" s="11"/>
      <c r="K60" s="386"/>
      <c r="L60" s="386"/>
      <c r="M60" s="386"/>
    </row>
    <row r="61" spans="1:13">
      <c r="C61" s="386"/>
      <c r="D61" s="11"/>
      <c r="E61" s="386"/>
      <c r="F61" s="386"/>
      <c r="G61" s="386"/>
      <c r="H61" s="386"/>
      <c r="I61" s="386"/>
      <c r="J61" s="11"/>
      <c r="K61" s="386"/>
      <c r="L61" s="386"/>
      <c r="M61" s="386"/>
    </row>
    <row r="62" spans="1:13">
      <c r="A62" s="7" t="s">
        <v>37</v>
      </c>
      <c r="C62" s="386"/>
      <c r="D62" s="11"/>
      <c r="E62" s="386"/>
      <c r="F62" s="386"/>
      <c r="G62" s="386"/>
      <c r="H62" s="386"/>
      <c r="I62" s="386"/>
      <c r="J62" s="11"/>
      <c r="K62" s="386"/>
      <c r="L62" s="386"/>
      <c r="M62" s="386"/>
    </row>
    <row r="63" spans="1:13">
      <c r="B63" s="26" t="s">
        <v>39</v>
      </c>
      <c r="C63" s="428"/>
      <c r="D63" s="11"/>
      <c r="E63" s="386"/>
      <c r="F63" s="386"/>
      <c r="G63" s="386"/>
      <c r="H63" s="386"/>
      <c r="I63" s="386"/>
      <c r="J63" s="11"/>
      <c r="K63" s="386"/>
      <c r="L63" s="386"/>
      <c r="M63" s="386"/>
    </row>
    <row r="64" spans="1:13">
      <c r="B64" s="26" t="s">
        <v>41</v>
      </c>
      <c r="C64" s="428"/>
      <c r="D64" s="11"/>
      <c r="E64" s="386"/>
      <c r="F64" s="386"/>
      <c r="G64" s="386"/>
      <c r="H64" s="386"/>
      <c r="I64" s="386"/>
      <c r="J64" s="11"/>
      <c r="K64" s="386"/>
      <c r="L64" s="386"/>
      <c r="M64" s="386"/>
    </row>
    <row r="65" spans="1:13">
      <c r="B65" s="26" t="s">
        <v>47</v>
      </c>
      <c r="C65" s="428"/>
      <c r="D65" s="11"/>
      <c r="E65" s="386"/>
      <c r="F65" s="386"/>
      <c r="G65" s="386"/>
      <c r="H65" s="386"/>
      <c r="I65" s="386"/>
      <c r="J65" s="11"/>
      <c r="K65" s="386"/>
      <c r="L65" s="386"/>
      <c r="M65" s="386"/>
    </row>
    <row r="66" spans="1:13">
      <c r="B66" s="26" t="s">
        <v>47</v>
      </c>
      <c r="C66" s="428"/>
      <c r="D66" s="11"/>
      <c r="E66" s="386"/>
      <c r="F66" s="386"/>
      <c r="G66" s="386"/>
      <c r="H66" s="386"/>
      <c r="I66" s="386"/>
      <c r="J66" s="11"/>
      <c r="K66" s="386"/>
      <c r="L66" s="386"/>
      <c r="M66" s="386"/>
    </row>
    <row r="67" spans="1:13">
      <c r="B67" s="26" t="s">
        <v>47</v>
      </c>
      <c r="C67" s="428"/>
      <c r="D67" s="11"/>
      <c r="E67" s="386"/>
      <c r="F67" s="386"/>
      <c r="G67" s="386"/>
      <c r="H67" s="386"/>
      <c r="I67" s="386"/>
      <c r="J67" s="11"/>
      <c r="K67" s="386"/>
      <c r="L67" s="386"/>
      <c r="M67" s="386"/>
    </row>
    <row r="68" spans="1:13" ht="16.5" thickBot="1">
      <c r="B68" s="27" t="s">
        <v>47</v>
      </c>
      <c r="C68" s="481"/>
      <c r="D68" s="11"/>
      <c r="E68" s="386"/>
      <c r="F68" s="386"/>
      <c r="G68" s="386"/>
      <c r="H68" s="386"/>
      <c r="I68" s="386"/>
      <c r="J68" s="11"/>
      <c r="K68" s="386"/>
      <c r="L68" s="386"/>
      <c r="M68" s="386"/>
    </row>
    <row r="69" spans="1:13" ht="17.25" thickTop="1" thickBot="1">
      <c r="B69" s="1" t="str">
        <f>+"Total "&amp;A62</f>
        <v>Total Prizes</v>
      </c>
      <c r="C69" s="480">
        <f>SUM(C62:C68)</f>
        <v>0</v>
      </c>
      <c r="D69" s="11"/>
      <c r="E69" s="386"/>
      <c r="F69" s="386"/>
      <c r="G69" s="386"/>
      <c r="H69" s="386"/>
      <c r="I69" s="386"/>
      <c r="J69" s="11"/>
      <c r="K69" s="386"/>
      <c r="L69" s="386"/>
      <c r="M69" s="386"/>
    </row>
    <row r="70" spans="1:13">
      <c r="C70" s="386"/>
      <c r="D70" s="11"/>
      <c r="E70" s="386"/>
      <c r="F70" s="386"/>
      <c r="G70" s="386"/>
      <c r="H70" s="386"/>
      <c r="I70" s="386"/>
      <c r="J70" s="11"/>
      <c r="K70" s="386"/>
      <c r="L70" s="386"/>
      <c r="M70" s="386"/>
    </row>
    <row r="71" spans="1:13">
      <c r="A71" s="7" t="s">
        <v>0</v>
      </c>
      <c r="C71" s="386"/>
      <c r="D71" s="11"/>
      <c r="E71" s="386"/>
      <c r="F71" s="386"/>
      <c r="G71" s="386"/>
      <c r="H71" s="386"/>
      <c r="I71" s="386"/>
      <c r="J71" s="11"/>
      <c r="K71" s="386"/>
      <c r="L71" s="386"/>
      <c r="M71" s="386"/>
    </row>
    <row r="72" spans="1:13">
      <c r="B72" s="26" t="s">
        <v>43</v>
      </c>
      <c r="C72" s="428"/>
      <c r="D72" s="11"/>
      <c r="E72" s="386"/>
      <c r="F72" s="386"/>
      <c r="G72" s="386"/>
      <c r="H72" s="386"/>
      <c r="I72" s="386"/>
      <c r="J72" s="11"/>
      <c r="K72" s="386"/>
      <c r="L72" s="386"/>
      <c r="M72" s="386"/>
    </row>
    <row r="73" spans="1:13">
      <c r="B73" s="26" t="s">
        <v>44</v>
      </c>
      <c r="C73" s="428"/>
      <c r="D73" s="11"/>
      <c r="E73" s="386"/>
      <c r="F73" s="386"/>
      <c r="G73" s="386"/>
      <c r="H73" s="386"/>
      <c r="I73" s="386"/>
      <c r="J73" s="11"/>
      <c r="K73" s="386"/>
      <c r="L73" s="386"/>
      <c r="M73" s="386"/>
    </row>
    <row r="74" spans="1:13">
      <c r="B74" s="26" t="s">
        <v>45</v>
      </c>
      <c r="C74" s="428"/>
      <c r="D74" s="11"/>
      <c r="E74" s="386"/>
      <c r="F74" s="386"/>
      <c r="G74" s="386"/>
      <c r="H74" s="386"/>
      <c r="I74" s="386"/>
      <c r="J74" s="11"/>
      <c r="K74" s="386"/>
      <c r="L74" s="386"/>
      <c r="M74" s="386"/>
    </row>
    <row r="75" spans="1:13">
      <c r="B75" s="26" t="s">
        <v>46</v>
      </c>
      <c r="C75" s="428"/>
      <c r="D75" s="11"/>
      <c r="E75" s="386"/>
      <c r="F75" s="386"/>
      <c r="G75" s="386"/>
      <c r="H75" s="386"/>
      <c r="I75" s="386"/>
      <c r="J75" s="11"/>
      <c r="K75" s="386"/>
      <c r="L75" s="386"/>
      <c r="M75" s="386"/>
    </row>
    <row r="76" spans="1:13">
      <c r="B76" s="427" t="s">
        <v>47</v>
      </c>
      <c r="C76" s="428"/>
      <c r="D76" s="11"/>
      <c r="E76" s="386"/>
      <c r="F76" s="386"/>
      <c r="G76" s="386"/>
      <c r="H76" s="386"/>
      <c r="I76" s="386"/>
      <c r="J76" s="11"/>
      <c r="K76" s="386"/>
      <c r="L76" s="386"/>
      <c r="M76" s="386"/>
    </row>
    <row r="77" spans="1:13" ht="16.5" thickBot="1">
      <c r="B77" s="27" t="s">
        <v>47</v>
      </c>
      <c r="C77" s="481"/>
      <c r="D77" s="11"/>
      <c r="E77" s="386"/>
      <c r="F77" s="386"/>
      <c r="G77" s="386"/>
      <c r="H77" s="386"/>
      <c r="I77" s="386"/>
      <c r="J77" s="11"/>
      <c r="K77" s="386"/>
      <c r="L77" s="386"/>
      <c r="M77" s="386"/>
    </row>
    <row r="78" spans="1:13" ht="17.25" thickTop="1" thickBot="1">
      <c r="B78" s="1" t="str">
        <f>+"Total "&amp;A71</f>
        <v>Total Miscellaneous</v>
      </c>
      <c r="C78" s="480">
        <f>SUM(C71:C77)</f>
        <v>0</v>
      </c>
      <c r="D78" s="11"/>
      <c r="E78" s="386"/>
      <c r="F78" s="386"/>
      <c r="G78" s="386"/>
      <c r="H78" s="386"/>
      <c r="I78" s="386"/>
      <c r="J78" s="11"/>
      <c r="K78" s="386"/>
      <c r="L78" s="386"/>
      <c r="M78" s="386"/>
    </row>
    <row r="79" spans="1:13">
      <c r="C79" s="386"/>
      <c r="D79" s="11"/>
      <c r="E79" s="386"/>
      <c r="F79" s="386"/>
      <c r="G79" s="386"/>
      <c r="H79" s="386"/>
      <c r="I79" s="386"/>
      <c r="J79" s="11"/>
      <c r="K79" s="386"/>
      <c r="L79" s="386"/>
      <c r="M79" s="386"/>
    </row>
  </sheetData>
  <sheetProtection sheet="1" objects="1" scenarios="1" selectLockedCells="1"/>
  <conditionalFormatting sqref="B2">
    <cfRule type="containsText" dxfId="3" priority="2" operator="containsText" text="Above date is invalid">
      <formula>NOT(ISERROR(SEARCH("Above date is invalid",B2)))</formula>
    </cfRule>
  </conditionalFormatting>
  <dataValidations count="1">
    <dataValidation type="date" allowBlank="1" showInputMessage="1" showErrorMessage="1" sqref="B1">
      <formula1>43101</formula1>
      <formula2>402133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  <headerFooter>
    <oddFooter>&amp;L&amp;10FILE NAME: &amp;F
TAB NAME: &amp;A&amp;C&amp;10DATE PRINTED: &amp;D&amp;R&amp;10PAGE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C000"/>
  </sheetPr>
  <dimension ref="A1:O79"/>
  <sheetViews>
    <sheetView zoomScale="70" zoomScaleNormal="70" workbookViewId="0">
      <selection activeCell="B1" sqref="B1"/>
    </sheetView>
  </sheetViews>
  <sheetFormatPr defaultColWidth="8.875" defaultRowHeight="15.75"/>
  <cols>
    <col min="1" max="1" width="3.875" style="79" customWidth="1"/>
    <col min="2" max="2" width="24.5" style="79" customWidth="1"/>
    <col min="3" max="3" width="11.625" style="79" customWidth="1"/>
    <col min="4" max="4" width="1.5" style="79" customWidth="1"/>
    <col min="5" max="5" width="4.375" style="79" customWidth="1"/>
    <col min="6" max="6" width="12.125" style="79" customWidth="1"/>
    <col min="7" max="7" width="24.125" style="79" customWidth="1"/>
    <col min="8" max="8" width="9.625" style="79" customWidth="1"/>
    <col min="9" max="9" width="12.625" style="79" customWidth="1"/>
    <col min="10" max="10" width="1.5" style="79" customWidth="1"/>
    <col min="11" max="11" width="4" style="79" customWidth="1"/>
    <col min="12" max="12" width="3.125" style="79" customWidth="1"/>
    <col min="13" max="13" width="25.625" style="79" customWidth="1"/>
    <col min="14" max="14" width="11.625" style="79" customWidth="1"/>
    <col min="15" max="15" width="8.875" style="79"/>
    <col min="252" max="252" width="17.125" customWidth="1"/>
    <col min="253" max="254" width="16.375" customWidth="1"/>
    <col min="255" max="255" width="2.625" customWidth="1"/>
    <col min="256" max="256" width="22" customWidth="1"/>
    <col min="257" max="258" width="16.375" customWidth="1"/>
    <col min="508" max="508" width="17.125" customWidth="1"/>
    <col min="509" max="510" width="16.375" customWidth="1"/>
    <col min="511" max="511" width="2.625" customWidth="1"/>
    <col min="512" max="512" width="22" customWidth="1"/>
    <col min="513" max="514" width="16.375" customWidth="1"/>
    <col min="764" max="764" width="17.125" customWidth="1"/>
    <col min="765" max="766" width="16.375" customWidth="1"/>
    <col min="767" max="767" width="2.625" customWidth="1"/>
    <col min="768" max="768" width="22" customWidth="1"/>
    <col min="769" max="770" width="16.375" customWidth="1"/>
    <col min="1020" max="1020" width="17.125" customWidth="1"/>
    <col min="1021" max="1022" width="16.375" customWidth="1"/>
    <col min="1023" max="1023" width="2.625" customWidth="1"/>
    <col min="1024" max="1024" width="22" customWidth="1"/>
    <col min="1025" max="1026" width="16.375" customWidth="1"/>
    <col min="1276" max="1276" width="17.125" customWidth="1"/>
    <col min="1277" max="1278" width="16.375" customWidth="1"/>
    <col min="1279" max="1279" width="2.625" customWidth="1"/>
    <col min="1280" max="1280" width="22" customWidth="1"/>
    <col min="1281" max="1282" width="16.375" customWidth="1"/>
    <col min="1532" max="1532" width="17.125" customWidth="1"/>
    <col min="1533" max="1534" width="16.375" customWidth="1"/>
    <col min="1535" max="1535" width="2.625" customWidth="1"/>
    <col min="1536" max="1536" width="22" customWidth="1"/>
    <col min="1537" max="1538" width="16.375" customWidth="1"/>
    <col min="1788" max="1788" width="17.125" customWidth="1"/>
    <col min="1789" max="1790" width="16.375" customWidth="1"/>
    <col min="1791" max="1791" width="2.625" customWidth="1"/>
    <col min="1792" max="1792" width="22" customWidth="1"/>
    <col min="1793" max="1794" width="16.375" customWidth="1"/>
    <col min="2044" max="2044" width="17.125" customWidth="1"/>
    <col min="2045" max="2046" width="16.375" customWidth="1"/>
    <col min="2047" max="2047" width="2.625" customWidth="1"/>
    <col min="2048" max="2048" width="22" customWidth="1"/>
    <col min="2049" max="2050" width="16.375" customWidth="1"/>
    <col min="2300" max="2300" width="17.125" customWidth="1"/>
    <col min="2301" max="2302" width="16.375" customWidth="1"/>
    <col min="2303" max="2303" width="2.625" customWidth="1"/>
    <col min="2304" max="2304" width="22" customWidth="1"/>
    <col min="2305" max="2306" width="16.375" customWidth="1"/>
    <col min="2556" max="2556" width="17.125" customWidth="1"/>
    <col min="2557" max="2558" width="16.375" customWidth="1"/>
    <col min="2559" max="2559" width="2.625" customWidth="1"/>
    <col min="2560" max="2560" width="22" customWidth="1"/>
    <col min="2561" max="2562" width="16.375" customWidth="1"/>
    <col min="2812" max="2812" width="17.125" customWidth="1"/>
    <col min="2813" max="2814" width="16.375" customWidth="1"/>
    <col min="2815" max="2815" width="2.625" customWidth="1"/>
    <col min="2816" max="2816" width="22" customWidth="1"/>
    <col min="2817" max="2818" width="16.375" customWidth="1"/>
    <col min="3068" max="3068" width="17.125" customWidth="1"/>
    <col min="3069" max="3070" width="16.375" customWidth="1"/>
    <col min="3071" max="3071" width="2.625" customWidth="1"/>
    <col min="3072" max="3072" width="22" customWidth="1"/>
    <col min="3073" max="3074" width="16.375" customWidth="1"/>
    <col min="3324" max="3324" width="17.125" customWidth="1"/>
    <col min="3325" max="3326" width="16.375" customWidth="1"/>
    <col min="3327" max="3327" width="2.625" customWidth="1"/>
    <col min="3328" max="3328" width="22" customWidth="1"/>
    <col min="3329" max="3330" width="16.375" customWidth="1"/>
    <col min="3580" max="3580" width="17.125" customWidth="1"/>
    <col min="3581" max="3582" width="16.375" customWidth="1"/>
    <col min="3583" max="3583" width="2.625" customWidth="1"/>
    <col min="3584" max="3584" width="22" customWidth="1"/>
    <col min="3585" max="3586" width="16.375" customWidth="1"/>
    <col min="3836" max="3836" width="17.125" customWidth="1"/>
    <col min="3837" max="3838" width="16.375" customWidth="1"/>
    <col min="3839" max="3839" width="2.625" customWidth="1"/>
    <col min="3840" max="3840" width="22" customWidth="1"/>
    <col min="3841" max="3842" width="16.375" customWidth="1"/>
    <col min="4092" max="4092" width="17.125" customWidth="1"/>
    <col min="4093" max="4094" width="16.375" customWidth="1"/>
    <col min="4095" max="4095" width="2.625" customWidth="1"/>
    <col min="4096" max="4096" width="22" customWidth="1"/>
    <col min="4097" max="4098" width="16.375" customWidth="1"/>
    <col min="4348" max="4348" width="17.125" customWidth="1"/>
    <col min="4349" max="4350" width="16.375" customWidth="1"/>
    <col min="4351" max="4351" width="2.625" customWidth="1"/>
    <col min="4352" max="4352" width="22" customWidth="1"/>
    <col min="4353" max="4354" width="16.375" customWidth="1"/>
    <col min="4604" max="4604" width="17.125" customWidth="1"/>
    <col min="4605" max="4606" width="16.375" customWidth="1"/>
    <col min="4607" max="4607" width="2.625" customWidth="1"/>
    <col min="4608" max="4608" width="22" customWidth="1"/>
    <col min="4609" max="4610" width="16.375" customWidth="1"/>
    <col min="4860" max="4860" width="17.125" customWidth="1"/>
    <col min="4861" max="4862" width="16.375" customWidth="1"/>
    <col min="4863" max="4863" width="2.625" customWidth="1"/>
    <col min="4864" max="4864" width="22" customWidth="1"/>
    <col min="4865" max="4866" width="16.375" customWidth="1"/>
    <col min="5116" max="5116" width="17.125" customWidth="1"/>
    <col min="5117" max="5118" width="16.375" customWidth="1"/>
    <col min="5119" max="5119" width="2.625" customWidth="1"/>
    <col min="5120" max="5120" width="22" customWidth="1"/>
    <col min="5121" max="5122" width="16.375" customWidth="1"/>
    <col min="5372" max="5372" width="17.125" customWidth="1"/>
    <col min="5373" max="5374" width="16.375" customWidth="1"/>
    <col min="5375" max="5375" width="2.625" customWidth="1"/>
    <col min="5376" max="5376" width="22" customWidth="1"/>
    <col min="5377" max="5378" width="16.375" customWidth="1"/>
    <col min="5628" max="5628" width="17.125" customWidth="1"/>
    <col min="5629" max="5630" width="16.375" customWidth="1"/>
    <col min="5631" max="5631" width="2.625" customWidth="1"/>
    <col min="5632" max="5632" width="22" customWidth="1"/>
    <col min="5633" max="5634" width="16.375" customWidth="1"/>
    <col min="5884" max="5884" width="17.125" customWidth="1"/>
    <col min="5885" max="5886" width="16.375" customWidth="1"/>
    <col min="5887" max="5887" width="2.625" customWidth="1"/>
    <col min="5888" max="5888" width="22" customWidth="1"/>
    <col min="5889" max="5890" width="16.375" customWidth="1"/>
    <col min="6140" max="6140" width="17.125" customWidth="1"/>
    <col min="6141" max="6142" width="16.375" customWidth="1"/>
    <col min="6143" max="6143" width="2.625" customWidth="1"/>
    <col min="6144" max="6144" width="22" customWidth="1"/>
    <col min="6145" max="6146" width="16.375" customWidth="1"/>
    <col min="6396" max="6396" width="17.125" customWidth="1"/>
    <col min="6397" max="6398" width="16.375" customWidth="1"/>
    <col min="6399" max="6399" width="2.625" customWidth="1"/>
    <col min="6400" max="6400" width="22" customWidth="1"/>
    <col min="6401" max="6402" width="16.375" customWidth="1"/>
    <col min="6652" max="6652" width="17.125" customWidth="1"/>
    <col min="6653" max="6654" width="16.375" customWidth="1"/>
    <col min="6655" max="6655" width="2.625" customWidth="1"/>
    <col min="6656" max="6656" width="22" customWidth="1"/>
    <col min="6657" max="6658" width="16.375" customWidth="1"/>
    <col min="6908" max="6908" width="17.125" customWidth="1"/>
    <col min="6909" max="6910" width="16.375" customWidth="1"/>
    <col min="6911" max="6911" width="2.625" customWidth="1"/>
    <col min="6912" max="6912" width="22" customWidth="1"/>
    <col min="6913" max="6914" width="16.375" customWidth="1"/>
    <col min="7164" max="7164" width="17.125" customWidth="1"/>
    <col min="7165" max="7166" width="16.375" customWidth="1"/>
    <col min="7167" max="7167" width="2.625" customWidth="1"/>
    <col min="7168" max="7168" width="22" customWidth="1"/>
    <col min="7169" max="7170" width="16.375" customWidth="1"/>
    <col min="7420" max="7420" width="17.125" customWidth="1"/>
    <col min="7421" max="7422" width="16.375" customWidth="1"/>
    <col min="7423" max="7423" width="2.625" customWidth="1"/>
    <col min="7424" max="7424" width="22" customWidth="1"/>
    <col min="7425" max="7426" width="16.375" customWidth="1"/>
    <col min="7676" max="7676" width="17.125" customWidth="1"/>
    <col min="7677" max="7678" width="16.375" customWidth="1"/>
    <col min="7679" max="7679" width="2.625" customWidth="1"/>
    <col min="7680" max="7680" width="22" customWidth="1"/>
    <col min="7681" max="7682" width="16.375" customWidth="1"/>
    <col min="7932" max="7932" width="17.125" customWidth="1"/>
    <col min="7933" max="7934" width="16.375" customWidth="1"/>
    <col min="7935" max="7935" width="2.625" customWidth="1"/>
    <col min="7936" max="7936" width="22" customWidth="1"/>
    <col min="7937" max="7938" width="16.375" customWidth="1"/>
    <col min="8188" max="8188" width="17.125" customWidth="1"/>
    <col min="8189" max="8190" width="16.375" customWidth="1"/>
    <col min="8191" max="8191" width="2.625" customWidth="1"/>
    <col min="8192" max="8192" width="22" customWidth="1"/>
    <col min="8193" max="8194" width="16.375" customWidth="1"/>
    <col min="8444" max="8444" width="17.125" customWidth="1"/>
    <col min="8445" max="8446" width="16.375" customWidth="1"/>
    <col min="8447" max="8447" width="2.625" customWidth="1"/>
    <col min="8448" max="8448" width="22" customWidth="1"/>
    <col min="8449" max="8450" width="16.375" customWidth="1"/>
    <col min="8700" max="8700" width="17.125" customWidth="1"/>
    <col min="8701" max="8702" width="16.375" customWidth="1"/>
    <col min="8703" max="8703" width="2.625" customWidth="1"/>
    <col min="8704" max="8704" width="22" customWidth="1"/>
    <col min="8705" max="8706" width="16.375" customWidth="1"/>
    <col min="8956" max="8956" width="17.125" customWidth="1"/>
    <col min="8957" max="8958" width="16.375" customWidth="1"/>
    <col min="8959" max="8959" width="2.625" customWidth="1"/>
    <col min="8960" max="8960" width="22" customWidth="1"/>
    <col min="8961" max="8962" width="16.375" customWidth="1"/>
    <col min="9212" max="9212" width="17.125" customWidth="1"/>
    <col min="9213" max="9214" width="16.375" customWidth="1"/>
    <col min="9215" max="9215" width="2.625" customWidth="1"/>
    <col min="9216" max="9216" width="22" customWidth="1"/>
    <col min="9217" max="9218" width="16.375" customWidth="1"/>
    <col min="9468" max="9468" width="17.125" customWidth="1"/>
    <col min="9469" max="9470" width="16.375" customWidth="1"/>
    <col min="9471" max="9471" width="2.625" customWidth="1"/>
    <col min="9472" max="9472" width="22" customWidth="1"/>
    <col min="9473" max="9474" width="16.375" customWidth="1"/>
    <col min="9724" max="9724" width="17.125" customWidth="1"/>
    <col min="9725" max="9726" width="16.375" customWidth="1"/>
    <col min="9727" max="9727" width="2.625" customWidth="1"/>
    <col min="9728" max="9728" width="22" customWidth="1"/>
    <col min="9729" max="9730" width="16.375" customWidth="1"/>
    <col min="9980" max="9980" width="17.125" customWidth="1"/>
    <col min="9981" max="9982" width="16.375" customWidth="1"/>
    <col min="9983" max="9983" width="2.625" customWidth="1"/>
    <col min="9984" max="9984" width="22" customWidth="1"/>
    <col min="9985" max="9986" width="16.375" customWidth="1"/>
    <col min="10236" max="10236" width="17.125" customWidth="1"/>
    <col min="10237" max="10238" width="16.375" customWidth="1"/>
    <col min="10239" max="10239" width="2.625" customWidth="1"/>
    <col min="10240" max="10240" width="22" customWidth="1"/>
    <col min="10241" max="10242" width="16.375" customWidth="1"/>
    <col min="10492" max="10492" width="17.125" customWidth="1"/>
    <col min="10493" max="10494" width="16.375" customWidth="1"/>
    <col min="10495" max="10495" width="2.625" customWidth="1"/>
    <col min="10496" max="10496" width="22" customWidth="1"/>
    <col min="10497" max="10498" width="16.375" customWidth="1"/>
    <col min="10748" max="10748" width="17.125" customWidth="1"/>
    <col min="10749" max="10750" width="16.375" customWidth="1"/>
    <col min="10751" max="10751" width="2.625" customWidth="1"/>
    <col min="10752" max="10752" width="22" customWidth="1"/>
    <col min="10753" max="10754" width="16.375" customWidth="1"/>
    <col min="11004" max="11004" width="17.125" customWidth="1"/>
    <col min="11005" max="11006" width="16.375" customWidth="1"/>
    <col min="11007" max="11007" width="2.625" customWidth="1"/>
    <col min="11008" max="11008" width="22" customWidth="1"/>
    <col min="11009" max="11010" width="16.375" customWidth="1"/>
    <col min="11260" max="11260" width="17.125" customWidth="1"/>
    <col min="11261" max="11262" width="16.375" customWidth="1"/>
    <col min="11263" max="11263" width="2.625" customWidth="1"/>
    <col min="11264" max="11264" width="22" customWidth="1"/>
    <col min="11265" max="11266" width="16.375" customWidth="1"/>
    <col min="11516" max="11516" width="17.125" customWidth="1"/>
    <col min="11517" max="11518" width="16.375" customWidth="1"/>
    <col min="11519" max="11519" width="2.625" customWidth="1"/>
    <col min="11520" max="11520" width="22" customWidth="1"/>
    <col min="11521" max="11522" width="16.375" customWidth="1"/>
    <col min="11772" max="11772" width="17.125" customWidth="1"/>
    <col min="11773" max="11774" width="16.375" customWidth="1"/>
    <col min="11775" max="11775" width="2.625" customWidth="1"/>
    <col min="11776" max="11776" width="22" customWidth="1"/>
    <col min="11777" max="11778" width="16.375" customWidth="1"/>
    <col min="12028" max="12028" width="17.125" customWidth="1"/>
    <col min="12029" max="12030" width="16.375" customWidth="1"/>
    <col min="12031" max="12031" width="2.625" customWidth="1"/>
    <col min="12032" max="12032" width="22" customWidth="1"/>
    <col min="12033" max="12034" width="16.375" customWidth="1"/>
    <col min="12284" max="12284" width="17.125" customWidth="1"/>
    <col min="12285" max="12286" width="16.375" customWidth="1"/>
    <col min="12287" max="12287" width="2.625" customWidth="1"/>
    <col min="12288" max="12288" width="22" customWidth="1"/>
    <col min="12289" max="12290" width="16.375" customWidth="1"/>
    <col min="12540" max="12540" width="17.125" customWidth="1"/>
    <col min="12541" max="12542" width="16.375" customWidth="1"/>
    <col min="12543" max="12543" width="2.625" customWidth="1"/>
    <col min="12544" max="12544" width="22" customWidth="1"/>
    <col min="12545" max="12546" width="16.375" customWidth="1"/>
    <col min="12796" max="12796" width="17.125" customWidth="1"/>
    <col min="12797" max="12798" width="16.375" customWidth="1"/>
    <col min="12799" max="12799" width="2.625" customWidth="1"/>
    <col min="12800" max="12800" width="22" customWidth="1"/>
    <col min="12801" max="12802" width="16.375" customWidth="1"/>
    <col min="13052" max="13052" width="17.125" customWidth="1"/>
    <col min="13053" max="13054" width="16.375" customWidth="1"/>
    <col min="13055" max="13055" width="2.625" customWidth="1"/>
    <col min="13056" max="13056" width="22" customWidth="1"/>
    <col min="13057" max="13058" width="16.375" customWidth="1"/>
    <col min="13308" max="13308" width="17.125" customWidth="1"/>
    <col min="13309" max="13310" width="16.375" customWidth="1"/>
    <col min="13311" max="13311" width="2.625" customWidth="1"/>
    <col min="13312" max="13312" width="22" customWidth="1"/>
    <col min="13313" max="13314" width="16.375" customWidth="1"/>
    <col min="13564" max="13564" width="17.125" customWidth="1"/>
    <col min="13565" max="13566" width="16.375" customWidth="1"/>
    <col min="13567" max="13567" width="2.625" customWidth="1"/>
    <col min="13568" max="13568" width="22" customWidth="1"/>
    <col min="13569" max="13570" width="16.375" customWidth="1"/>
    <col min="13820" max="13820" width="17.125" customWidth="1"/>
    <col min="13821" max="13822" width="16.375" customWidth="1"/>
    <col min="13823" max="13823" width="2.625" customWidth="1"/>
    <col min="13824" max="13824" width="22" customWidth="1"/>
    <col min="13825" max="13826" width="16.375" customWidth="1"/>
    <col min="14076" max="14076" width="17.125" customWidth="1"/>
    <col min="14077" max="14078" width="16.375" customWidth="1"/>
    <col min="14079" max="14079" width="2.625" customWidth="1"/>
    <col min="14080" max="14080" width="22" customWidth="1"/>
    <col min="14081" max="14082" width="16.375" customWidth="1"/>
    <col min="14332" max="14332" width="17.125" customWidth="1"/>
    <col min="14333" max="14334" width="16.375" customWidth="1"/>
    <col min="14335" max="14335" width="2.625" customWidth="1"/>
    <col min="14336" max="14336" width="22" customWidth="1"/>
    <col min="14337" max="14338" width="16.375" customWidth="1"/>
    <col min="14588" max="14588" width="17.125" customWidth="1"/>
    <col min="14589" max="14590" width="16.375" customWidth="1"/>
    <col min="14591" max="14591" width="2.625" customWidth="1"/>
    <col min="14592" max="14592" width="22" customWidth="1"/>
    <col min="14593" max="14594" width="16.375" customWidth="1"/>
    <col min="14844" max="14844" width="17.125" customWidth="1"/>
    <col min="14845" max="14846" width="16.375" customWidth="1"/>
    <col min="14847" max="14847" width="2.625" customWidth="1"/>
    <col min="14848" max="14848" width="22" customWidth="1"/>
    <col min="14849" max="14850" width="16.375" customWidth="1"/>
    <col min="15100" max="15100" width="17.125" customWidth="1"/>
    <col min="15101" max="15102" width="16.375" customWidth="1"/>
    <col min="15103" max="15103" width="2.625" customWidth="1"/>
    <col min="15104" max="15104" width="22" customWidth="1"/>
    <col min="15105" max="15106" width="16.375" customWidth="1"/>
    <col min="15356" max="15356" width="17.125" customWidth="1"/>
    <col min="15357" max="15358" width="16.375" customWidth="1"/>
    <col min="15359" max="15359" width="2.625" customWidth="1"/>
    <col min="15360" max="15360" width="22" customWidth="1"/>
    <col min="15361" max="15362" width="16.375" customWidth="1"/>
    <col min="15612" max="15612" width="17.125" customWidth="1"/>
    <col min="15613" max="15614" width="16.375" customWidth="1"/>
    <col min="15615" max="15615" width="2.625" customWidth="1"/>
    <col min="15616" max="15616" width="22" customWidth="1"/>
    <col min="15617" max="15618" width="16.375" customWidth="1"/>
    <col min="15868" max="15868" width="17.125" customWidth="1"/>
    <col min="15869" max="15870" width="16.375" customWidth="1"/>
    <col min="15871" max="15871" width="2.625" customWidth="1"/>
    <col min="15872" max="15872" width="22" customWidth="1"/>
    <col min="15873" max="15874" width="16.375" customWidth="1"/>
    <col min="16124" max="16124" width="17.125" customWidth="1"/>
    <col min="16125" max="16126" width="16.375" customWidth="1"/>
    <col min="16127" max="16127" width="2.625" customWidth="1"/>
    <col min="16128" max="16128" width="22" customWidth="1"/>
    <col min="16129" max="16130" width="16.375" customWidth="1"/>
  </cols>
  <sheetData>
    <row r="1" spans="1:15" ht="23.25" customHeight="1">
      <c r="B1" s="235"/>
      <c r="C1" s="127"/>
      <c r="D1" s="128"/>
      <c r="E1" s="144" t="s">
        <v>143</v>
      </c>
      <c r="F1" s="144"/>
      <c r="G1" s="145"/>
      <c r="H1" s="145"/>
      <c r="I1" s="145"/>
      <c r="J1" s="128"/>
    </row>
    <row r="2" spans="1:15" ht="30.75" customHeight="1">
      <c r="B2" s="2" t="str">
        <f ca="1">IF(ISBLANK(B1),G19,IF(TYPE(B1)=1,G19&amp;" - "&amp;TEXT(B1,"ddd")&amp;", "&amp;TEXT(B1,"dd mmm yyyy"),"Above date is invalid"))</f>
        <v>Event 7</v>
      </c>
      <c r="C2" s="148"/>
      <c r="D2" s="128"/>
      <c r="E2" s="128"/>
      <c r="F2" s="128"/>
      <c r="H2" s="144" t="str">
        <f ca="1">"In cell B2, to change the event name ''"&amp;G19&amp;""", rename the tab"</f>
        <v>In cell B2, to change the event name ''Event 7", rename the tab</v>
      </c>
      <c r="I2" s="145"/>
      <c r="J2" s="144"/>
      <c r="K2" s="145"/>
      <c r="L2" s="145"/>
      <c r="M2" s="145"/>
    </row>
    <row r="3" spans="1:15" ht="22.5">
      <c r="A3" s="123"/>
      <c r="B3" s="127"/>
      <c r="C3" s="127"/>
      <c r="D3" s="129"/>
      <c r="E3" s="128"/>
      <c r="F3" s="128"/>
      <c r="J3" s="129"/>
    </row>
    <row r="4" spans="1:15" s="237" customFormat="1" ht="19.5">
      <c r="A4" s="250" t="s">
        <v>13</v>
      </c>
      <c r="B4" s="251"/>
      <c r="C4" s="252" t="s">
        <v>52</v>
      </c>
      <c r="D4" s="253"/>
      <c r="E4" s="250" t="s">
        <v>48</v>
      </c>
      <c r="F4" s="254"/>
      <c r="G4" s="251"/>
      <c r="H4" s="252"/>
      <c r="I4" s="252" t="s">
        <v>52</v>
      </c>
      <c r="J4" s="253"/>
      <c r="K4" s="250" t="s">
        <v>55</v>
      </c>
      <c r="L4" s="251"/>
      <c r="M4" s="251"/>
      <c r="N4" s="251"/>
      <c r="O4" s="251"/>
    </row>
    <row r="5" spans="1:15">
      <c r="B5" s="79" t="str">
        <f>+B24</f>
        <v>Total Site</v>
      </c>
      <c r="C5" s="43">
        <f>+C24</f>
        <v>0</v>
      </c>
      <c r="D5" s="11"/>
      <c r="E5" s="5"/>
      <c r="F5" s="386"/>
      <c r="G5" s="386" t="str">
        <f>+F20</f>
        <v>Total Admissions-Ambassadors</v>
      </c>
      <c r="H5" s="386"/>
      <c r="I5" s="43">
        <f>+I20</f>
        <v>0</v>
      </c>
      <c r="J5" s="11"/>
      <c r="K5" s="386"/>
      <c r="L5" s="386"/>
      <c r="M5" s="386"/>
    </row>
    <row r="6" spans="1:15">
      <c r="B6" s="79" t="str">
        <f>+B33</f>
        <v>Total Decorations</v>
      </c>
      <c r="C6" s="43">
        <f>+C33</f>
        <v>0</v>
      </c>
      <c r="D6" s="11"/>
      <c r="E6" s="5"/>
      <c r="F6" s="386"/>
      <c r="G6" s="386" t="str">
        <f>+F30</f>
        <v>Total Admissions-Hosts</v>
      </c>
      <c r="H6" s="386"/>
      <c r="I6" s="43">
        <f>+I30</f>
        <v>0</v>
      </c>
      <c r="J6" s="11"/>
      <c r="K6" s="386"/>
      <c r="L6" s="6" t="str">
        <f>+E4</f>
        <v>Source of Funds</v>
      </c>
      <c r="M6" s="386"/>
      <c r="N6" s="60" t="s">
        <v>52</v>
      </c>
    </row>
    <row r="7" spans="1:15">
      <c r="B7" s="79" t="str">
        <f>+B42</f>
        <v>Total Publicity</v>
      </c>
      <c r="C7" s="43">
        <f>+C42</f>
        <v>0</v>
      </c>
      <c r="D7" s="11"/>
      <c r="E7" s="5"/>
      <c r="F7" s="386"/>
      <c r="G7" s="386" t="str">
        <f>+F40</f>
        <v>Total Miscellaneous Source of Funds</v>
      </c>
      <c r="H7" s="386"/>
      <c r="I7" s="43">
        <f>+I40</f>
        <v>0</v>
      </c>
      <c r="J7" s="11"/>
      <c r="K7" s="386"/>
      <c r="L7" s="386"/>
      <c r="M7" s="386" t="str">
        <f>+G5</f>
        <v>Total Admissions-Ambassadors</v>
      </c>
      <c r="N7" s="43">
        <f>+I5</f>
        <v>0</v>
      </c>
    </row>
    <row r="8" spans="1:15">
      <c r="B8" s="79" t="str">
        <f>+B51</f>
        <v>Total Refreshments</v>
      </c>
      <c r="C8" s="43">
        <f>+C51</f>
        <v>0</v>
      </c>
      <c r="D8" s="11"/>
      <c r="E8" s="5"/>
      <c r="F8" s="386"/>
      <c r="G8" s="386"/>
      <c r="H8" s="386"/>
      <c r="I8" s="386"/>
      <c r="J8" s="11"/>
      <c r="K8" s="386"/>
      <c r="L8" s="386"/>
      <c r="M8" s="386" t="str">
        <f>+G6</f>
        <v>Total Admissions-Hosts</v>
      </c>
      <c r="N8" s="43">
        <f>+I6</f>
        <v>0</v>
      </c>
    </row>
    <row r="9" spans="1:15" ht="16.5" thickBot="1">
      <c r="B9" s="79" t="str">
        <f>+B60</f>
        <v>Total Program</v>
      </c>
      <c r="C9" s="43">
        <f>+C60</f>
        <v>0</v>
      </c>
      <c r="D9" s="11"/>
      <c r="E9" s="5"/>
      <c r="F9" s="386"/>
      <c r="G9" s="386"/>
      <c r="H9" s="386"/>
      <c r="I9" s="386"/>
      <c r="J9" s="11"/>
      <c r="K9" s="386"/>
      <c r="L9" s="386"/>
      <c r="M9" s="386" t="str">
        <f>+G7</f>
        <v>Total Miscellaneous Source of Funds</v>
      </c>
      <c r="N9" s="482">
        <f>+I7</f>
        <v>0</v>
      </c>
    </row>
    <row r="10" spans="1:15" ht="16.5" thickTop="1">
      <c r="B10" s="79" t="str">
        <f>+B69</f>
        <v>Total Prizes</v>
      </c>
      <c r="C10" s="43">
        <f>+C69</f>
        <v>0</v>
      </c>
      <c r="D10" s="11"/>
      <c r="E10" s="5"/>
      <c r="F10" s="386"/>
      <c r="G10" s="386"/>
      <c r="H10" s="386"/>
      <c r="I10" s="386"/>
      <c r="J10" s="11"/>
      <c r="K10" s="386"/>
      <c r="L10" s="386"/>
      <c r="M10" s="6" t="str">
        <f>+G12</f>
        <v>Total Source of Funds</v>
      </c>
      <c r="N10" s="483">
        <f>+I12</f>
        <v>0</v>
      </c>
    </row>
    <row r="11" spans="1:15" ht="16.5" thickBot="1">
      <c r="B11" s="79" t="str">
        <f>+B78</f>
        <v>Total Miscellaneous</v>
      </c>
      <c r="C11" s="482">
        <f>+C78</f>
        <v>0</v>
      </c>
      <c r="D11" s="11"/>
      <c r="E11" s="5"/>
      <c r="F11" s="386"/>
      <c r="G11" s="386"/>
      <c r="H11" s="386"/>
      <c r="I11" s="484"/>
      <c r="J11" s="11"/>
      <c r="K11" s="386"/>
      <c r="L11" s="386"/>
      <c r="M11" s="386"/>
      <c r="N11" s="386"/>
    </row>
    <row r="12" spans="1:15" ht="17.25" thickTop="1" thickBot="1">
      <c r="B12" s="61" t="str">
        <f>+"Total "&amp;A4</f>
        <v>Total Expenses</v>
      </c>
      <c r="C12" s="480">
        <f>SUM(C5:C11)</f>
        <v>0</v>
      </c>
      <c r="D12" s="11"/>
      <c r="E12" s="5"/>
      <c r="F12" s="386"/>
      <c r="G12" s="6" t="str">
        <f>+"Total "&amp;E4</f>
        <v>Total Source of Funds</v>
      </c>
      <c r="H12" s="386"/>
      <c r="I12" s="480">
        <f>SUM(I5:I11)</f>
        <v>0</v>
      </c>
      <c r="J12" s="11"/>
      <c r="K12" s="386"/>
      <c r="L12" s="386"/>
      <c r="M12" s="386"/>
      <c r="N12" s="386"/>
    </row>
    <row r="13" spans="1:15">
      <c r="A13" s="7"/>
      <c r="B13" s="7"/>
      <c r="C13" s="7"/>
      <c r="D13" s="12"/>
      <c r="E13" s="8"/>
      <c r="F13" s="7"/>
      <c r="G13" s="7"/>
      <c r="H13" s="7"/>
      <c r="I13" s="386"/>
      <c r="J13" s="12"/>
      <c r="K13" s="386"/>
      <c r="L13" s="6" t="str">
        <f>+A4</f>
        <v>Expenses</v>
      </c>
      <c r="M13" s="386"/>
      <c r="N13" s="386"/>
    </row>
    <row r="14" spans="1:15">
      <c r="C14" s="386"/>
      <c r="D14" s="11"/>
      <c r="E14" s="386"/>
      <c r="F14" s="386"/>
      <c r="G14" s="386"/>
      <c r="H14" s="386"/>
      <c r="I14" s="386"/>
      <c r="J14" s="11"/>
      <c r="K14" s="386"/>
      <c r="L14" s="386"/>
      <c r="M14" s="386" t="str">
        <f t="shared" ref="M14:N21" si="0">+B5</f>
        <v>Total Site</v>
      </c>
      <c r="N14" s="43">
        <f t="shared" si="0"/>
        <v>0</v>
      </c>
    </row>
    <row r="15" spans="1:15">
      <c r="C15" s="386"/>
      <c r="D15" s="11"/>
      <c r="E15" s="386"/>
      <c r="F15" s="386"/>
      <c r="G15" s="386"/>
      <c r="H15" s="386"/>
      <c r="I15" s="386"/>
      <c r="J15" s="11"/>
      <c r="K15" s="386"/>
      <c r="L15" s="386"/>
      <c r="M15" s="386" t="str">
        <f t="shared" si="0"/>
        <v>Total Decorations</v>
      </c>
      <c r="N15" s="43">
        <f t="shared" si="0"/>
        <v>0</v>
      </c>
    </row>
    <row r="16" spans="1:15">
      <c r="C16" s="386"/>
      <c r="D16" s="11"/>
      <c r="E16" s="386"/>
      <c r="F16" s="386"/>
      <c r="G16" s="386"/>
      <c r="H16" s="386"/>
      <c r="I16" s="386"/>
      <c r="J16" s="11"/>
      <c r="K16" s="386"/>
      <c r="L16" s="386"/>
      <c r="M16" s="386" t="str">
        <f t="shared" si="0"/>
        <v>Total Publicity</v>
      </c>
      <c r="N16" s="43">
        <f t="shared" si="0"/>
        <v>0</v>
      </c>
    </row>
    <row r="17" spans="1:14">
      <c r="A17" s="61" t="s">
        <v>15</v>
      </c>
      <c r="C17" s="5" t="s">
        <v>14</v>
      </c>
      <c r="D17" s="11"/>
      <c r="E17" s="6" t="s">
        <v>58</v>
      </c>
      <c r="F17" s="6"/>
      <c r="G17" s="6"/>
      <c r="H17" s="6"/>
      <c r="I17" s="6" t="s">
        <v>14</v>
      </c>
      <c r="J17" s="11"/>
      <c r="K17" s="386"/>
      <c r="L17" s="386"/>
      <c r="M17" s="386" t="str">
        <f t="shared" si="0"/>
        <v>Total Refreshments</v>
      </c>
      <c r="N17" s="43">
        <f t="shared" si="0"/>
        <v>0</v>
      </c>
    </row>
    <row r="18" spans="1:14">
      <c r="B18" s="391" t="s">
        <v>17</v>
      </c>
      <c r="C18" s="428"/>
      <c r="D18" s="11"/>
      <c r="E18" s="386"/>
      <c r="F18" s="13" t="s">
        <v>53</v>
      </c>
      <c r="G18" s="13" t="s">
        <v>49</v>
      </c>
      <c r="H18" s="6" t="s">
        <v>50</v>
      </c>
      <c r="I18" s="6"/>
      <c r="J18" s="11"/>
      <c r="K18" s="386"/>
      <c r="L18" s="386"/>
      <c r="M18" s="386" t="str">
        <f t="shared" si="0"/>
        <v>Total Program</v>
      </c>
      <c r="N18" s="43">
        <f t="shared" si="0"/>
        <v>0</v>
      </c>
    </row>
    <row r="19" spans="1:14" ht="16.5" thickBot="1">
      <c r="B19" s="391" t="s">
        <v>19</v>
      </c>
      <c r="C19" s="428"/>
      <c r="D19" s="11"/>
      <c r="E19" s="386"/>
      <c r="F19" s="328" t="str">
        <f>IF(BUDGET!I2&gt;0,BUDGET!I2,"")</f>
        <v/>
      </c>
      <c r="G19" s="14" t="str">
        <f ca="1">MID(CELL("filename",A1),IF(ISNUMBER(FIND("]",CELL("filename",A1))),FIND("]",CELL("filename",A1))+1,FIND("#$",CELL("filename",A1))+2),31)</f>
        <v>Event 7</v>
      </c>
      <c r="H19" s="383">
        <f>IF(F19="",0,(C12-I30-I40)/F19)</f>
        <v>0</v>
      </c>
      <c r="I19" s="482">
        <f>IF(F19&lt;&gt;"",+H19*F19,0)</f>
        <v>0</v>
      </c>
      <c r="J19" s="11"/>
      <c r="K19" s="386"/>
      <c r="L19" s="386"/>
      <c r="M19" s="386" t="str">
        <f t="shared" si="0"/>
        <v>Total Prizes</v>
      </c>
      <c r="N19" s="43">
        <f t="shared" si="0"/>
        <v>0</v>
      </c>
    </row>
    <row r="20" spans="1:14" ht="17.25" thickTop="1" thickBot="1">
      <c r="B20" s="391" t="s">
        <v>21</v>
      </c>
      <c r="C20" s="428"/>
      <c r="D20" s="11"/>
      <c r="E20" s="386"/>
      <c r="F20" s="386" t="str">
        <f>+"Total "&amp;E17</f>
        <v>Total Admissions-Ambassadors</v>
      </c>
      <c r="G20" s="386"/>
      <c r="H20" s="386"/>
      <c r="I20" s="480">
        <f>+I19</f>
        <v>0</v>
      </c>
      <c r="J20" s="11"/>
      <c r="K20" s="386"/>
      <c r="L20" s="386"/>
      <c r="M20" s="386" t="str">
        <f t="shared" si="0"/>
        <v>Total Miscellaneous</v>
      </c>
      <c r="N20" s="482">
        <f t="shared" si="0"/>
        <v>0</v>
      </c>
    </row>
    <row r="21" spans="1:14">
      <c r="B21" s="391" t="s">
        <v>23</v>
      </c>
      <c r="C21" s="428"/>
      <c r="D21" s="11"/>
      <c r="E21" s="386"/>
      <c r="F21" s="9"/>
      <c r="G21" s="386"/>
      <c r="H21" s="386"/>
      <c r="I21" s="386"/>
      <c r="J21" s="11"/>
      <c r="K21" s="386"/>
      <c r="L21" s="386"/>
      <c r="M21" s="6" t="str">
        <f t="shared" si="0"/>
        <v>Total Expenses</v>
      </c>
      <c r="N21" s="483">
        <f t="shared" si="0"/>
        <v>0</v>
      </c>
    </row>
    <row r="22" spans="1:14" ht="16.5" thickBot="1">
      <c r="B22" s="391" t="s">
        <v>47</v>
      </c>
      <c r="C22" s="428"/>
      <c r="D22" s="11"/>
      <c r="E22" s="6" t="s">
        <v>59</v>
      </c>
      <c r="F22" s="386"/>
      <c r="G22" s="386"/>
      <c r="H22" s="386"/>
      <c r="I22" s="386"/>
      <c r="J22" s="11"/>
      <c r="K22" s="386"/>
      <c r="L22" s="386"/>
      <c r="M22" s="386"/>
      <c r="N22" s="486"/>
    </row>
    <row r="23" spans="1:14" ht="17.25" thickTop="1" thickBot="1">
      <c r="B23" s="391" t="s">
        <v>47</v>
      </c>
      <c r="C23" s="481"/>
      <c r="D23" s="11"/>
      <c r="E23" s="386"/>
      <c r="F23" s="13" t="s">
        <v>53</v>
      </c>
      <c r="G23" s="13" t="s">
        <v>49</v>
      </c>
      <c r="H23" s="6" t="s">
        <v>50</v>
      </c>
      <c r="I23" s="386"/>
      <c r="J23" s="11"/>
      <c r="K23" s="386"/>
      <c r="L23" s="6" t="s">
        <v>57</v>
      </c>
      <c r="M23" s="386"/>
      <c r="N23" s="485">
        <f>+N10-N21</f>
        <v>0</v>
      </c>
    </row>
    <row r="24" spans="1:14" ht="17.25" thickTop="1" thickBot="1">
      <c r="B24" s="79" t="str">
        <f>+"Total "&amp;A17</f>
        <v>Total Site</v>
      </c>
      <c r="C24" s="480">
        <f>SUM(C17:C23)</f>
        <v>0</v>
      </c>
      <c r="D24" s="11"/>
      <c r="E24" s="386"/>
      <c r="F24" s="425"/>
      <c r="G24" s="430"/>
      <c r="H24" s="427"/>
      <c r="I24" s="43">
        <f t="shared" ref="I24:I29" si="1">+H24*F24</f>
        <v>0</v>
      </c>
      <c r="J24" s="11"/>
      <c r="K24" s="386"/>
      <c r="L24" s="386"/>
      <c r="M24" s="386"/>
      <c r="N24" s="386"/>
    </row>
    <row r="25" spans="1:14">
      <c r="C25" s="386"/>
      <c r="D25" s="11"/>
      <c r="E25" s="386"/>
      <c r="F25" s="425"/>
      <c r="G25" s="430"/>
      <c r="H25" s="427"/>
      <c r="I25" s="43">
        <f t="shared" si="1"/>
        <v>0</v>
      </c>
      <c r="J25" s="11"/>
      <c r="K25" s="386"/>
      <c r="L25" s="386"/>
      <c r="M25" s="386"/>
    </row>
    <row r="26" spans="1:14">
      <c r="A26" s="7" t="s">
        <v>25</v>
      </c>
      <c r="C26" s="386"/>
      <c r="D26" s="11"/>
      <c r="E26" s="386"/>
      <c r="F26" s="425"/>
      <c r="G26" s="430"/>
      <c r="H26" s="426"/>
      <c r="I26" s="43">
        <f t="shared" si="1"/>
        <v>0</v>
      </c>
      <c r="J26" s="11"/>
      <c r="K26" s="386"/>
      <c r="L26" s="386"/>
      <c r="M26" s="386"/>
    </row>
    <row r="27" spans="1:14">
      <c r="B27" s="26" t="s">
        <v>27</v>
      </c>
      <c r="C27" s="428"/>
      <c r="D27" s="11"/>
      <c r="E27" s="386"/>
      <c r="F27" s="425"/>
      <c r="G27" s="430"/>
      <c r="H27" s="426"/>
      <c r="I27" s="43">
        <f t="shared" si="1"/>
        <v>0</v>
      </c>
      <c r="J27" s="11"/>
      <c r="K27" s="386"/>
      <c r="L27" s="386"/>
      <c r="M27" s="386"/>
    </row>
    <row r="28" spans="1:14">
      <c r="B28" s="26" t="s">
        <v>29</v>
      </c>
      <c r="C28" s="428"/>
      <c r="D28" s="11"/>
      <c r="E28" s="386"/>
      <c r="F28" s="425"/>
      <c r="G28" s="430"/>
      <c r="H28" s="426"/>
      <c r="I28" s="43">
        <f t="shared" si="1"/>
        <v>0</v>
      </c>
      <c r="J28" s="11"/>
      <c r="K28" s="386"/>
      <c r="L28" s="386"/>
      <c r="M28" s="386"/>
    </row>
    <row r="29" spans="1:14" ht="16.5" thickBot="1">
      <c r="B29" s="26" t="s">
        <v>31</v>
      </c>
      <c r="C29" s="428"/>
      <c r="D29" s="11"/>
      <c r="E29" s="386"/>
      <c r="F29" s="425"/>
      <c r="G29" s="430"/>
      <c r="H29" s="426"/>
      <c r="I29" s="482">
        <f t="shared" si="1"/>
        <v>0</v>
      </c>
      <c r="J29" s="11"/>
      <c r="K29" s="386"/>
      <c r="L29" s="386"/>
      <c r="M29" s="386"/>
    </row>
    <row r="30" spans="1:14" ht="17.25" thickTop="1" thickBot="1">
      <c r="B30" s="26" t="s">
        <v>33</v>
      </c>
      <c r="C30" s="428"/>
      <c r="D30" s="11"/>
      <c r="E30" s="386"/>
      <c r="F30" s="386" t="str">
        <f>+"Total "&amp;E22</f>
        <v>Total Admissions-Hosts</v>
      </c>
      <c r="G30" s="386"/>
      <c r="H30" s="386"/>
      <c r="I30" s="480">
        <f>SUM(I24:I29)</f>
        <v>0</v>
      </c>
      <c r="J30" s="11"/>
      <c r="K30" s="386"/>
      <c r="L30" s="386"/>
      <c r="M30" s="386"/>
    </row>
    <row r="31" spans="1:14">
      <c r="B31" s="26" t="s">
        <v>35</v>
      </c>
      <c r="C31" s="428"/>
      <c r="D31" s="11"/>
      <c r="E31" s="386"/>
      <c r="F31" s="9"/>
      <c r="G31" s="386"/>
      <c r="H31" s="386"/>
      <c r="I31" s="386"/>
      <c r="J31" s="11"/>
      <c r="K31" s="386"/>
      <c r="L31" s="386"/>
      <c r="M31" s="386"/>
    </row>
    <row r="32" spans="1:14" ht="16.5" thickBot="1">
      <c r="B32" s="27" t="s">
        <v>47</v>
      </c>
      <c r="C32" s="481"/>
      <c r="D32" s="11"/>
      <c r="E32" s="6" t="s">
        <v>54</v>
      </c>
      <c r="F32" s="386"/>
      <c r="G32" s="386"/>
      <c r="H32" s="386"/>
      <c r="I32" s="386"/>
      <c r="J32" s="11"/>
      <c r="K32" s="386"/>
      <c r="L32" s="386"/>
      <c r="M32" s="386"/>
    </row>
    <row r="33" spans="1:13" ht="17.25" thickTop="1" thickBot="1">
      <c r="B33" s="79" t="str">
        <f>+"Total "&amp;A26</f>
        <v>Total Decorations</v>
      </c>
      <c r="C33" s="480">
        <f>SUM(C26:C32)</f>
        <v>0</v>
      </c>
      <c r="D33" s="11"/>
      <c r="E33" s="386"/>
      <c r="F33" s="13" t="s">
        <v>53</v>
      </c>
      <c r="G33" s="13" t="s">
        <v>49</v>
      </c>
      <c r="H33" s="6" t="s">
        <v>50</v>
      </c>
      <c r="I33" s="386"/>
      <c r="J33" s="11"/>
      <c r="K33" s="386"/>
      <c r="L33" s="386"/>
      <c r="M33" s="386"/>
    </row>
    <row r="34" spans="1:13">
      <c r="C34" s="386"/>
      <c r="D34" s="11"/>
      <c r="E34" s="386"/>
      <c r="F34" s="425"/>
      <c r="G34" s="121"/>
      <c r="H34" s="426"/>
      <c r="I34" s="43">
        <f t="shared" ref="I34:I39" si="2">+H34*F34</f>
        <v>0</v>
      </c>
      <c r="J34" s="11"/>
      <c r="K34" s="386"/>
      <c r="L34" s="386"/>
      <c r="M34" s="386"/>
    </row>
    <row r="35" spans="1:13">
      <c r="A35" s="7" t="s">
        <v>36</v>
      </c>
      <c r="C35" s="386"/>
      <c r="D35" s="11"/>
      <c r="E35" s="386"/>
      <c r="F35" s="425"/>
      <c r="G35" s="121"/>
      <c r="H35" s="426"/>
      <c r="I35" s="43">
        <f t="shared" si="2"/>
        <v>0</v>
      </c>
      <c r="J35" s="11"/>
      <c r="K35" s="386"/>
      <c r="L35" s="386"/>
      <c r="M35" s="386"/>
    </row>
    <row r="36" spans="1:13">
      <c r="B36" s="26" t="s">
        <v>38</v>
      </c>
      <c r="C36" s="428"/>
      <c r="D36" s="11"/>
      <c r="E36" s="386"/>
      <c r="F36" s="425"/>
      <c r="G36" s="121"/>
      <c r="H36" s="426"/>
      <c r="I36" s="43">
        <f t="shared" si="2"/>
        <v>0</v>
      </c>
      <c r="J36" s="11"/>
      <c r="K36" s="386"/>
      <c r="L36" s="386"/>
      <c r="M36" s="386"/>
    </row>
    <row r="37" spans="1:13">
      <c r="B37" s="26" t="s">
        <v>40</v>
      </c>
      <c r="C37" s="428"/>
      <c r="D37" s="11"/>
      <c r="E37" s="386"/>
      <c r="F37" s="425"/>
      <c r="G37" s="121"/>
      <c r="H37" s="426"/>
      <c r="I37" s="43">
        <f t="shared" si="2"/>
        <v>0</v>
      </c>
      <c r="J37" s="11"/>
      <c r="K37" s="386"/>
      <c r="L37" s="386"/>
      <c r="M37" s="386"/>
    </row>
    <row r="38" spans="1:13">
      <c r="B38" s="26" t="s">
        <v>42</v>
      </c>
      <c r="C38" s="428"/>
      <c r="D38" s="11"/>
      <c r="E38" s="386"/>
      <c r="F38" s="425"/>
      <c r="G38" s="121"/>
      <c r="H38" s="426"/>
      <c r="I38" s="43">
        <f t="shared" si="2"/>
        <v>0</v>
      </c>
      <c r="J38" s="11"/>
      <c r="K38" s="386"/>
      <c r="L38" s="386"/>
      <c r="M38" s="386"/>
    </row>
    <row r="39" spans="1:13" ht="16.5" thickBot="1">
      <c r="B39" s="26" t="s">
        <v>47</v>
      </c>
      <c r="C39" s="428"/>
      <c r="D39" s="11"/>
      <c r="E39" s="386"/>
      <c r="F39" s="425"/>
      <c r="G39" s="121"/>
      <c r="H39" s="426"/>
      <c r="I39" s="482">
        <f t="shared" si="2"/>
        <v>0</v>
      </c>
      <c r="J39" s="11"/>
      <c r="K39" s="386"/>
      <c r="L39" s="386"/>
      <c r="M39" s="386"/>
    </row>
    <row r="40" spans="1:13" ht="17.25" thickTop="1" thickBot="1">
      <c r="B40" s="26" t="s">
        <v>47</v>
      </c>
      <c r="C40" s="428"/>
      <c r="D40" s="11"/>
      <c r="E40" s="386"/>
      <c r="F40" s="386" t="str">
        <f>+"Total "&amp;E32</f>
        <v>Total Miscellaneous Source of Funds</v>
      </c>
      <c r="G40" s="386"/>
      <c r="H40" s="386"/>
      <c r="I40" s="480">
        <f>SUM(I34:I39)</f>
        <v>0</v>
      </c>
      <c r="J40" s="11"/>
      <c r="K40" s="386"/>
      <c r="L40" s="386"/>
      <c r="M40" s="386"/>
    </row>
    <row r="41" spans="1:13" ht="16.5" thickBot="1">
      <c r="B41" s="27" t="s">
        <v>47</v>
      </c>
      <c r="C41" s="481"/>
      <c r="D41" s="11"/>
      <c r="E41" s="386"/>
      <c r="F41" s="13"/>
      <c r="G41" s="13"/>
      <c r="H41" s="6"/>
      <c r="I41" s="6"/>
      <c r="J41" s="11"/>
      <c r="K41" s="386"/>
      <c r="L41" s="386"/>
      <c r="M41" s="386"/>
    </row>
    <row r="42" spans="1:13" ht="17.25" thickTop="1" thickBot="1">
      <c r="B42" s="79" t="str">
        <f>+"Total "&amp;A35</f>
        <v>Total Publicity</v>
      </c>
      <c r="C42" s="480">
        <f>SUM(C35:C41)</f>
        <v>0</v>
      </c>
      <c r="D42" s="11"/>
      <c r="E42" s="386"/>
      <c r="F42" s="9"/>
      <c r="G42" s="9"/>
      <c r="H42" s="386"/>
      <c r="I42" s="386"/>
      <c r="J42" s="11"/>
      <c r="K42" s="386"/>
      <c r="L42" s="386"/>
      <c r="M42" s="386"/>
    </row>
    <row r="43" spans="1:13">
      <c r="C43" s="386"/>
      <c r="D43" s="11"/>
      <c r="E43" s="386"/>
      <c r="F43" s="9"/>
      <c r="G43" s="9"/>
      <c r="H43" s="386"/>
      <c r="I43" s="386"/>
      <c r="J43" s="11"/>
      <c r="K43" s="386"/>
      <c r="L43" s="386"/>
      <c r="M43" s="386"/>
    </row>
    <row r="44" spans="1:13">
      <c r="A44" s="7" t="s">
        <v>16</v>
      </c>
      <c r="C44" s="386"/>
      <c r="D44" s="11"/>
      <c r="E44" s="386"/>
      <c r="F44" s="9"/>
      <c r="G44" s="9"/>
      <c r="H44" s="386"/>
      <c r="I44" s="386"/>
      <c r="J44" s="11"/>
      <c r="K44" s="386"/>
      <c r="L44" s="386"/>
      <c r="M44" s="386"/>
    </row>
    <row r="45" spans="1:13">
      <c r="B45" s="430" t="s">
        <v>18</v>
      </c>
      <c r="C45" s="428"/>
      <c r="D45" s="11"/>
      <c r="E45" s="386"/>
      <c r="F45" s="9"/>
      <c r="G45" s="9"/>
      <c r="H45" s="386"/>
      <c r="I45" s="386"/>
      <c r="J45" s="11"/>
      <c r="K45" s="386"/>
      <c r="L45" s="386"/>
      <c r="M45" s="386"/>
    </row>
    <row r="46" spans="1:13">
      <c r="B46" s="26" t="s">
        <v>20</v>
      </c>
      <c r="C46" s="428"/>
      <c r="D46" s="11"/>
      <c r="E46" s="386"/>
      <c r="F46" s="9"/>
      <c r="G46" s="9"/>
      <c r="H46" s="386"/>
      <c r="I46" s="386"/>
      <c r="J46" s="11"/>
      <c r="K46" s="386"/>
      <c r="L46" s="386"/>
      <c r="M46" s="386"/>
    </row>
    <row r="47" spans="1:13">
      <c r="B47" s="26" t="s">
        <v>22</v>
      </c>
      <c r="C47" s="428"/>
      <c r="D47" s="11"/>
      <c r="E47" s="386"/>
      <c r="F47" s="9"/>
      <c r="G47" s="9"/>
      <c r="H47" s="386"/>
      <c r="I47" s="386"/>
      <c r="J47" s="11"/>
      <c r="K47" s="386"/>
      <c r="L47" s="386"/>
      <c r="M47" s="386"/>
    </row>
    <row r="48" spans="1:13">
      <c r="B48" s="317" t="s">
        <v>24</v>
      </c>
      <c r="C48" s="428"/>
      <c r="D48" s="11"/>
      <c r="E48" s="386"/>
      <c r="F48" s="386"/>
      <c r="G48" s="14"/>
      <c r="H48" s="386"/>
      <c r="I48" s="386"/>
      <c r="J48" s="11"/>
      <c r="K48" s="386"/>
      <c r="L48" s="386"/>
      <c r="M48" s="386"/>
    </row>
    <row r="49" spans="1:13">
      <c r="B49" s="26" t="s">
        <v>47</v>
      </c>
      <c r="C49" s="428"/>
      <c r="D49" s="11"/>
      <c r="E49" s="386"/>
      <c r="F49" s="386"/>
      <c r="G49" s="14"/>
      <c r="H49" s="386"/>
      <c r="I49" s="386"/>
      <c r="J49" s="11"/>
      <c r="K49" s="386"/>
      <c r="L49" s="386"/>
      <c r="M49" s="386"/>
    </row>
    <row r="50" spans="1:13" ht="16.5" thickBot="1">
      <c r="B50" s="27" t="s">
        <v>47</v>
      </c>
      <c r="C50" s="481"/>
      <c r="D50" s="11"/>
      <c r="E50" s="386"/>
      <c r="F50" s="386"/>
      <c r="G50" s="386"/>
      <c r="H50" s="386"/>
      <c r="I50" s="386"/>
      <c r="J50" s="11"/>
      <c r="K50" s="386"/>
      <c r="L50" s="386"/>
      <c r="M50" s="386"/>
    </row>
    <row r="51" spans="1:13" ht="17.25" thickTop="1" thickBot="1">
      <c r="B51" s="79" t="str">
        <f>+"Total "&amp;A44</f>
        <v>Total Refreshments</v>
      </c>
      <c r="C51" s="480">
        <f>SUM(C44:C50)</f>
        <v>0</v>
      </c>
      <c r="D51" s="11"/>
      <c r="E51" s="386"/>
      <c r="F51" s="386"/>
      <c r="G51" s="386"/>
      <c r="H51" s="386"/>
      <c r="I51" s="386"/>
      <c r="J51" s="11"/>
      <c r="K51" s="386"/>
      <c r="L51" s="386"/>
      <c r="M51" s="386"/>
    </row>
    <row r="52" spans="1:13">
      <c r="C52" s="386"/>
      <c r="D52" s="11"/>
      <c r="E52" s="386"/>
      <c r="F52" s="386"/>
      <c r="G52" s="386"/>
      <c r="H52" s="386"/>
      <c r="I52" s="386"/>
      <c r="J52" s="11"/>
      <c r="K52" s="386"/>
      <c r="L52" s="386"/>
      <c r="M52" s="386"/>
    </row>
    <row r="53" spans="1:13">
      <c r="A53" s="7" t="s">
        <v>26</v>
      </c>
      <c r="C53" s="386"/>
      <c r="D53" s="11"/>
      <c r="E53" s="386"/>
      <c r="F53" s="386"/>
      <c r="G53" s="386"/>
      <c r="H53" s="386"/>
      <c r="I53" s="386"/>
      <c r="J53" s="11"/>
      <c r="K53" s="386"/>
      <c r="L53" s="386"/>
      <c r="M53" s="386"/>
    </row>
    <row r="54" spans="1:13">
      <c r="B54" s="26" t="s">
        <v>28</v>
      </c>
      <c r="C54" s="428"/>
      <c r="D54" s="11"/>
      <c r="E54" s="386"/>
      <c r="F54" s="386"/>
      <c r="G54" s="386"/>
      <c r="H54" s="386"/>
      <c r="I54" s="386"/>
      <c r="J54" s="11"/>
      <c r="K54" s="386"/>
      <c r="L54" s="386"/>
      <c r="M54" s="386"/>
    </row>
    <row r="55" spans="1:13">
      <c r="B55" s="26" t="s">
        <v>30</v>
      </c>
      <c r="C55" s="428"/>
      <c r="D55" s="11"/>
      <c r="E55" s="386"/>
      <c r="F55" s="386"/>
      <c r="G55" s="386"/>
      <c r="H55" s="386"/>
      <c r="I55" s="386"/>
      <c r="J55" s="11"/>
      <c r="K55" s="386"/>
      <c r="L55" s="386"/>
      <c r="M55" s="386"/>
    </row>
    <row r="56" spans="1:13">
      <c r="B56" s="26" t="s">
        <v>32</v>
      </c>
      <c r="C56" s="428"/>
      <c r="D56" s="11"/>
      <c r="E56" s="386"/>
      <c r="F56" s="386"/>
      <c r="G56" s="386"/>
      <c r="H56" s="386"/>
      <c r="I56" s="386"/>
      <c r="J56" s="11"/>
      <c r="K56" s="386"/>
      <c r="L56" s="386"/>
      <c r="M56" s="386"/>
    </row>
    <row r="57" spans="1:13">
      <c r="B57" s="26" t="s">
        <v>34</v>
      </c>
      <c r="C57" s="428"/>
      <c r="D57" s="11"/>
      <c r="E57" s="386"/>
      <c r="F57" s="386"/>
      <c r="G57" s="386"/>
      <c r="H57" s="386"/>
      <c r="I57" s="386"/>
      <c r="J57" s="11"/>
      <c r="K57" s="386"/>
      <c r="L57" s="386"/>
      <c r="M57" s="386"/>
    </row>
    <row r="58" spans="1:13">
      <c r="B58" s="314" t="s">
        <v>47</v>
      </c>
      <c r="C58" s="428"/>
      <c r="D58" s="11"/>
      <c r="E58" s="386"/>
      <c r="F58" s="386"/>
      <c r="G58" s="386"/>
      <c r="H58" s="386"/>
      <c r="I58" s="386"/>
      <c r="J58" s="11"/>
      <c r="K58" s="386"/>
      <c r="L58" s="386"/>
      <c r="M58" s="386"/>
    </row>
    <row r="59" spans="1:13" ht="16.5" thickBot="1">
      <c r="B59" s="27" t="s">
        <v>47</v>
      </c>
      <c r="C59" s="481"/>
      <c r="D59" s="11"/>
      <c r="E59" s="386"/>
      <c r="F59" s="386"/>
      <c r="G59" s="386"/>
      <c r="H59" s="386"/>
      <c r="I59" s="386"/>
      <c r="J59" s="11"/>
      <c r="K59" s="386"/>
      <c r="L59" s="386"/>
      <c r="M59" s="386"/>
    </row>
    <row r="60" spans="1:13" ht="17.25" thickTop="1" thickBot="1">
      <c r="B60" s="79" t="str">
        <f>+"Total "&amp;A53</f>
        <v>Total Program</v>
      </c>
      <c r="C60" s="480">
        <f>SUM(C53:C59)</f>
        <v>0</v>
      </c>
      <c r="D60" s="11"/>
      <c r="E60" s="386"/>
      <c r="F60" s="386"/>
      <c r="G60" s="386"/>
      <c r="H60" s="386"/>
      <c r="I60" s="386"/>
      <c r="J60" s="11"/>
      <c r="K60" s="386"/>
      <c r="L60" s="386"/>
      <c r="M60" s="386"/>
    </row>
    <row r="61" spans="1:13">
      <c r="C61" s="386"/>
      <c r="D61" s="11"/>
      <c r="E61" s="386"/>
      <c r="F61" s="386"/>
      <c r="G61" s="386"/>
      <c r="H61" s="386"/>
      <c r="I61" s="386"/>
      <c r="J61" s="11"/>
      <c r="K61" s="386"/>
      <c r="L61" s="386"/>
      <c r="M61" s="386"/>
    </row>
    <row r="62" spans="1:13">
      <c r="A62" s="7" t="s">
        <v>37</v>
      </c>
      <c r="C62" s="386"/>
      <c r="D62" s="11"/>
      <c r="E62" s="386"/>
      <c r="F62" s="386"/>
      <c r="G62" s="386"/>
      <c r="H62" s="386"/>
      <c r="I62" s="386"/>
      <c r="J62" s="11"/>
      <c r="K62" s="386"/>
      <c r="L62" s="386"/>
      <c r="M62" s="386"/>
    </row>
    <row r="63" spans="1:13">
      <c r="B63" s="26" t="s">
        <v>39</v>
      </c>
      <c r="C63" s="428"/>
      <c r="D63" s="11"/>
      <c r="E63" s="386"/>
      <c r="F63" s="386"/>
      <c r="G63" s="386"/>
      <c r="H63" s="386"/>
      <c r="I63" s="386"/>
      <c r="J63" s="11"/>
      <c r="K63" s="386"/>
      <c r="L63" s="386"/>
      <c r="M63" s="386"/>
    </row>
    <row r="64" spans="1:13">
      <c r="B64" s="26" t="s">
        <v>41</v>
      </c>
      <c r="C64" s="428"/>
      <c r="D64" s="11"/>
      <c r="E64" s="386"/>
      <c r="F64" s="386"/>
      <c r="G64" s="386"/>
      <c r="H64" s="386"/>
      <c r="I64" s="386"/>
      <c r="J64" s="11"/>
      <c r="K64" s="386"/>
      <c r="L64" s="386"/>
      <c r="M64" s="386"/>
    </row>
    <row r="65" spans="1:13">
      <c r="B65" s="26" t="s">
        <v>47</v>
      </c>
      <c r="C65" s="428"/>
      <c r="D65" s="11"/>
      <c r="E65" s="386"/>
      <c r="F65" s="386"/>
      <c r="G65" s="386"/>
      <c r="H65" s="386"/>
      <c r="I65" s="386"/>
      <c r="J65" s="11"/>
      <c r="K65" s="386"/>
      <c r="L65" s="386"/>
      <c r="M65" s="386"/>
    </row>
    <row r="66" spans="1:13">
      <c r="B66" s="26" t="s">
        <v>47</v>
      </c>
      <c r="C66" s="428"/>
      <c r="D66" s="11"/>
      <c r="E66" s="386"/>
      <c r="F66" s="386"/>
      <c r="G66" s="386"/>
      <c r="H66" s="386"/>
      <c r="I66" s="386"/>
      <c r="J66" s="11"/>
      <c r="K66" s="386"/>
      <c r="L66" s="386"/>
      <c r="M66" s="386"/>
    </row>
    <row r="67" spans="1:13">
      <c r="B67" s="26" t="s">
        <v>47</v>
      </c>
      <c r="C67" s="428"/>
      <c r="D67" s="11"/>
      <c r="E67" s="386"/>
      <c r="F67" s="386"/>
      <c r="G67" s="386"/>
      <c r="H67" s="386"/>
      <c r="I67" s="386"/>
      <c r="J67" s="11"/>
      <c r="K67" s="386"/>
      <c r="L67" s="386"/>
      <c r="M67" s="386"/>
    </row>
    <row r="68" spans="1:13" ht="16.5" thickBot="1">
      <c r="B68" s="27" t="s">
        <v>47</v>
      </c>
      <c r="C68" s="481"/>
      <c r="D68" s="11"/>
      <c r="E68" s="386"/>
      <c r="F68" s="386"/>
      <c r="G68" s="386"/>
      <c r="H68" s="386"/>
      <c r="I68" s="386"/>
      <c r="J68" s="11"/>
      <c r="K68" s="386"/>
      <c r="L68" s="386"/>
      <c r="M68" s="386"/>
    </row>
    <row r="69" spans="1:13" ht="17.25" thickTop="1" thickBot="1">
      <c r="B69" s="79" t="str">
        <f>+"Total "&amp;A62</f>
        <v>Total Prizes</v>
      </c>
      <c r="C69" s="480">
        <f>SUM(C62:C68)</f>
        <v>0</v>
      </c>
      <c r="D69" s="11"/>
      <c r="E69" s="386"/>
      <c r="F69" s="386"/>
      <c r="G69" s="386"/>
      <c r="H69" s="386"/>
      <c r="I69" s="386"/>
      <c r="J69" s="11"/>
      <c r="K69" s="386"/>
      <c r="L69" s="386"/>
      <c r="M69" s="386"/>
    </row>
    <row r="70" spans="1:13">
      <c r="C70" s="386"/>
      <c r="D70" s="11"/>
      <c r="E70" s="386"/>
      <c r="F70" s="386"/>
      <c r="G70" s="386"/>
      <c r="H70" s="386"/>
      <c r="I70" s="386"/>
      <c r="J70" s="11"/>
      <c r="K70" s="386"/>
      <c r="L70" s="386"/>
      <c r="M70" s="386"/>
    </row>
    <row r="71" spans="1:13">
      <c r="A71" s="7" t="s">
        <v>0</v>
      </c>
      <c r="C71" s="386"/>
      <c r="D71" s="11"/>
      <c r="E71" s="386"/>
      <c r="F71" s="386"/>
      <c r="G71" s="386"/>
      <c r="H71" s="386"/>
      <c r="I71" s="386"/>
      <c r="J71" s="11"/>
      <c r="K71" s="386"/>
      <c r="L71" s="386"/>
      <c r="M71" s="386"/>
    </row>
    <row r="72" spans="1:13">
      <c r="B72" s="26" t="s">
        <v>43</v>
      </c>
      <c r="C72" s="428"/>
      <c r="D72" s="11"/>
      <c r="E72" s="386"/>
      <c r="F72" s="386"/>
      <c r="G72" s="386"/>
      <c r="H72" s="386"/>
      <c r="I72" s="386"/>
      <c r="J72" s="11"/>
      <c r="K72" s="386"/>
      <c r="L72" s="386"/>
      <c r="M72" s="386"/>
    </row>
    <row r="73" spans="1:13">
      <c r="B73" s="26" t="s">
        <v>44</v>
      </c>
      <c r="C73" s="428"/>
      <c r="D73" s="11"/>
      <c r="E73" s="386"/>
      <c r="F73" s="386"/>
      <c r="G73" s="386"/>
      <c r="H73" s="386"/>
      <c r="I73" s="386"/>
      <c r="J73" s="11"/>
      <c r="K73" s="386"/>
      <c r="L73" s="386"/>
      <c r="M73" s="386"/>
    </row>
    <row r="74" spans="1:13">
      <c r="B74" s="26" t="s">
        <v>45</v>
      </c>
      <c r="C74" s="428"/>
      <c r="D74" s="11"/>
      <c r="E74" s="386"/>
      <c r="F74" s="386"/>
      <c r="G74" s="386"/>
      <c r="H74" s="386"/>
      <c r="I74" s="386"/>
      <c r="J74" s="11"/>
      <c r="K74" s="386"/>
      <c r="L74" s="386"/>
      <c r="M74" s="386"/>
    </row>
    <row r="75" spans="1:13">
      <c r="B75" s="26" t="s">
        <v>46</v>
      </c>
      <c r="C75" s="428"/>
      <c r="D75" s="11"/>
      <c r="E75" s="386"/>
      <c r="F75" s="386"/>
      <c r="G75" s="386"/>
      <c r="H75" s="386"/>
      <c r="I75" s="386"/>
      <c r="J75" s="11"/>
      <c r="K75" s="386"/>
      <c r="L75" s="386"/>
      <c r="M75" s="386"/>
    </row>
    <row r="76" spans="1:13">
      <c r="B76" s="317" t="s">
        <v>47</v>
      </c>
      <c r="C76" s="428"/>
      <c r="D76" s="11"/>
      <c r="E76" s="386"/>
      <c r="F76" s="386"/>
      <c r="G76" s="386"/>
      <c r="H76" s="386"/>
      <c r="I76" s="386"/>
      <c r="J76" s="11"/>
      <c r="K76" s="386"/>
      <c r="L76" s="386"/>
      <c r="M76" s="386"/>
    </row>
    <row r="77" spans="1:13" ht="16.5" thickBot="1">
      <c r="B77" s="27" t="s">
        <v>47</v>
      </c>
      <c r="C77" s="481"/>
      <c r="D77" s="11"/>
      <c r="E77" s="386"/>
      <c r="F77" s="386"/>
      <c r="G77" s="386"/>
      <c r="H77" s="386"/>
      <c r="I77" s="386"/>
      <c r="J77" s="11"/>
      <c r="K77" s="386"/>
      <c r="L77" s="386"/>
      <c r="M77" s="386"/>
    </row>
    <row r="78" spans="1:13" ht="17.25" thickTop="1" thickBot="1">
      <c r="B78" s="79" t="str">
        <f>+"Total "&amp;A71</f>
        <v>Total Miscellaneous</v>
      </c>
      <c r="C78" s="480">
        <f>SUM(C71:C77)</f>
        <v>0</v>
      </c>
      <c r="D78" s="11"/>
      <c r="E78" s="386"/>
      <c r="F78" s="386"/>
      <c r="G78" s="386"/>
      <c r="H78" s="386"/>
      <c r="I78" s="386"/>
      <c r="J78" s="11"/>
      <c r="K78" s="386"/>
      <c r="L78" s="386"/>
      <c r="M78" s="386"/>
    </row>
    <row r="79" spans="1:13">
      <c r="C79" s="386"/>
      <c r="D79" s="11"/>
      <c r="E79" s="386"/>
      <c r="F79" s="386"/>
      <c r="G79" s="386"/>
      <c r="H79" s="386"/>
      <c r="I79" s="386"/>
      <c r="J79" s="11"/>
      <c r="K79" s="386"/>
      <c r="L79" s="386"/>
      <c r="M79" s="386"/>
    </row>
  </sheetData>
  <sheetProtection sheet="1" objects="1" scenarios="1" selectLockedCells="1"/>
  <conditionalFormatting sqref="B2">
    <cfRule type="containsText" dxfId="2" priority="2" operator="containsText" text="Above date is invalid">
      <formula>NOT(ISERROR(SEARCH("Above date is invalid",B2)))</formula>
    </cfRule>
  </conditionalFormatting>
  <dataValidations count="1">
    <dataValidation type="date" allowBlank="1" showInputMessage="1" showErrorMessage="1" sqref="B1">
      <formula1>43101</formula1>
      <formula2>402133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C000"/>
  </sheetPr>
  <dimension ref="A1:O79"/>
  <sheetViews>
    <sheetView zoomScale="70" zoomScaleNormal="70" workbookViewId="0">
      <selection activeCell="B1" sqref="B1"/>
    </sheetView>
  </sheetViews>
  <sheetFormatPr defaultColWidth="8.875" defaultRowHeight="15.75"/>
  <cols>
    <col min="1" max="1" width="3.875" style="1" customWidth="1"/>
    <col min="2" max="2" width="24.5" style="1" customWidth="1"/>
    <col min="3" max="3" width="11.625" style="1" customWidth="1"/>
    <col min="4" max="4" width="1.5" style="1" customWidth="1"/>
    <col min="5" max="5" width="4.375" style="1" customWidth="1"/>
    <col min="6" max="6" width="12.125" style="1" customWidth="1"/>
    <col min="7" max="7" width="24.125" style="1" customWidth="1"/>
    <col min="8" max="8" width="9.625" style="1" customWidth="1"/>
    <col min="9" max="9" width="12.625" style="1" customWidth="1"/>
    <col min="10" max="10" width="1.5" style="1" customWidth="1"/>
    <col min="11" max="11" width="4" style="1" customWidth="1"/>
    <col min="12" max="12" width="3.125" style="1" customWidth="1"/>
    <col min="13" max="13" width="25.625" style="1" customWidth="1"/>
    <col min="14" max="14" width="11.625" style="1" customWidth="1"/>
    <col min="15" max="15" width="8.875" style="1"/>
    <col min="252" max="252" width="17.125" customWidth="1"/>
    <col min="253" max="254" width="16.375" customWidth="1"/>
    <col min="255" max="255" width="2.625" customWidth="1"/>
    <col min="256" max="256" width="22" customWidth="1"/>
    <col min="257" max="258" width="16.375" customWidth="1"/>
    <col min="508" max="508" width="17.125" customWidth="1"/>
    <col min="509" max="510" width="16.375" customWidth="1"/>
    <col min="511" max="511" width="2.625" customWidth="1"/>
    <col min="512" max="512" width="22" customWidth="1"/>
    <col min="513" max="514" width="16.375" customWidth="1"/>
    <col min="764" max="764" width="17.125" customWidth="1"/>
    <col min="765" max="766" width="16.375" customWidth="1"/>
    <col min="767" max="767" width="2.625" customWidth="1"/>
    <col min="768" max="768" width="22" customWidth="1"/>
    <col min="769" max="770" width="16.375" customWidth="1"/>
    <col min="1020" max="1020" width="17.125" customWidth="1"/>
    <col min="1021" max="1022" width="16.375" customWidth="1"/>
    <col min="1023" max="1023" width="2.625" customWidth="1"/>
    <col min="1024" max="1024" width="22" customWidth="1"/>
    <col min="1025" max="1026" width="16.375" customWidth="1"/>
    <col min="1276" max="1276" width="17.125" customWidth="1"/>
    <col min="1277" max="1278" width="16.375" customWidth="1"/>
    <col min="1279" max="1279" width="2.625" customWidth="1"/>
    <col min="1280" max="1280" width="22" customWidth="1"/>
    <col min="1281" max="1282" width="16.375" customWidth="1"/>
    <col min="1532" max="1532" width="17.125" customWidth="1"/>
    <col min="1533" max="1534" width="16.375" customWidth="1"/>
    <col min="1535" max="1535" width="2.625" customWidth="1"/>
    <col min="1536" max="1536" width="22" customWidth="1"/>
    <col min="1537" max="1538" width="16.375" customWidth="1"/>
    <col min="1788" max="1788" width="17.125" customWidth="1"/>
    <col min="1789" max="1790" width="16.375" customWidth="1"/>
    <col min="1791" max="1791" width="2.625" customWidth="1"/>
    <col min="1792" max="1792" width="22" customWidth="1"/>
    <col min="1793" max="1794" width="16.375" customWidth="1"/>
    <col min="2044" max="2044" width="17.125" customWidth="1"/>
    <col min="2045" max="2046" width="16.375" customWidth="1"/>
    <col min="2047" max="2047" width="2.625" customWidth="1"/>
    <col min="2048" max="2048" width="22" customWidth="1"/>
    <col min="2049" max="2050" width="16.375" customWidth="1"/>
    <col min="2300" max="2300" width="17.125" customWidth="1"/>
    <col min="2301" max="2302" width="16.375" customWidth="1"/>
    <col min="2303" max="2303" width="2.625" customWidth="1"/>
    <col min="2304" max="2304" width="22" customWidth="1"/>
    <col min="2305" max="2306" width="16.375" customWidth="1"/>
    <col min="2556" max="2556" width="17.125" customWidth="1"/>
    <col min="2557" max="2558" width="16.375" customWidth="1"/>
    <col min="2559" max="2559" width="2.625" customWidth="1"/>
    <col min="2560" max="2560" width="22" customWidth="1"/>
    <col min="2561" max="2562" width="16.375" customWidth="1"/>
    <col min="2812" max="2812" width="17.125" customWidth="1"/>
    <col min="2813" max="2814" width="16.375" customWidth="1"/>
    <col min="2815" max="2815" width="2.625" customWidth="1"/>
    <col min="2816" max="2816" width="22" customWidth="1"/>
    <col min="2817" max="2818" width="16.375" customWidth="1"/>
    <col min="3068" max="3068" width="17.125" customWidth="1"/>
    <col min="3069" max="3070" width="16.375" customWidth="1"/>
    <col min="3071" max="3071" width="2.625" customWidth="1"/>
    <col min="3072" max="3072" width="22" customWidth="1"/>
    <col min="3073" max="3074" width="16.375" customWidth="1"/>
    <col min="3324" max="3324" width="17.125" customWidth="1"/>
    <col min="3325" max="3326" width="16.375" customWidth="1"/>
    <col min="3327" max="3327" width="2.625" customWidth="1"/>
    <col min="3328" max="3328" width="22" customWidth="1"/>
    <col min="3329" max="3330" width="16.375" customWidth="1"/>
    <col min="3580" max="3580" width="17.125" customWidth="1"/>
    <col min="3581" max="3582" width="16.375" customWidth="1"/>
    <col min="3583" max="3583" width="2.625" customWidth="1"/>
    <col min="3584" max="3584" width="22" customWidth="1"/>
    <col min="3585" max="3586" width="16.375" customWidth="1"/>
    <col min="3836" max="3836" width="17.125" customWidth="1"/>
    <col min="3837" max="3838" width="16.375" customWidth="1"/>
    <col min="3839" max="3839" width="2.625" customWidth="1"/>
    <col min="3840" max="3840" width="22" customWidth="1"/>
    <col min="3841" max="3842" width="16.375" customWidth="1"/>
    <col min="4092" max="4092" width="17.125" customWidth="1"/>
    <col min="4093" max="4094" width="16.375" customWidth="1"/>
    <col min="4095" max="4095" width="2.625" customWidth="1"/>
    <col min="4096" max="4096" width="22" customWidth="1"/>
    <col min="4097" max="4098" width="16.375" customWidth="1"/>
    <col min="4348" max="4348" width="17.125" customWidth="1"/>
    <col min="4349" max="4350" width="16.375" customWidth="1"/>
    <col min="4351" max="4351" width="2.625" customWidth="1"/>
    <col min="4352" max="4352" width="22" customWidth="1"/>
    <col min="4353" max="4354" width="16.375" customWidth="1"/>
    <col min="4604" max="4604" width="17.125" customWidth="1"/>
    <col min="4605" max="4606" width="16.375" customWidth="1"/>
    <col min="4607" max="4607" width="2.625" customWidth="1"/>
    <col min="4608" max="4608" width="22" customWidth="1"/>
    <col min="4609" max="4610" width="16.375" customWidth="1"/>
    <col min="4860" max="4860" width="17.125" customWidth="1"/>
    <col min="4861" max="4862" width="16.375" customWidth="1"/>
    <col min="4863" max="4863" width="2.625" customWidth="1"/>
    <col min="4864" max="4864" width="22" customWidth="1"/>
    <col min="4865" max="4866" width="16.375" customWidth="1"/>
    <col min="5116" max="5116" width="17.125" customWidth="1"/>
    <col min="5117" max="5118" width="16.375" customWidth="1"/>
    <col min="5119" max="5119" width="2.625" customWidth="1"/>
    <col min="5120" max="5120" width="22" customWidth="1"/>
    <col min="5121" max="5122" width="16.375" customWidth="1"/>
    <col min="5372" max="5372" width="17.125" customWidth="1"/>
    <col min="5373" max="5374" width="16.375" customWidth="1"/>
    <col min="5375" max="5375" width="2.625" customWidth="1"/>
    <col min="5376" max="5376" width="22" customWidth="1"/>
    <col min="5377" max="5378" width="16.375" customWidth="1"/>
    <col min="5628" max="5628" width="17.125" customWidth="1"/>
    <col min="5629" max="5630" width="16.375" customWidth="1"/>
    <col min="5631" max="5631" width="2.625" customWidth="1"/>
    <col min="5632" max="5632" width="22" customWidth="1"/>
    <col min="5633" max="5634" width="16.375" customWidth="1"/>
    <col min="5884" max="5884" width="17.125" customWidth="1"/>
    <col min="5885" max="5886" width="16.375" customWidth="1"/>
    <col min="5887" max="5887" width="2.625" customWidth="1"/>
    <col min="5888" max="5888" width="22" customWidth="1"/>
    <col min="5889" max="5890" width="16.375" customWidth="1"/>
    <col min="6140" max="6140" width="17.125" customWidth="1"/>
    <col min="6141" max="6142" width="16.375" customWidth="1"/>
    <col min="6143" max="6143" width="2.625" customWidth="1"/>
    <col min="6144" max="6144" width="22" customWidth="1"/>
    <col min="6145" max="6146" width="16.375" customWidth="1"/>
    <col min="6396" max="6396" width="17.125" customWidth="1"/>
    <col min="6397" max="6398" width="16.375" customWidth="1"/>
    <col min="6399" max="6399" width="2.625" customWidth="1"/>
    <col min="6400" max="6400" width="22" customWidth="1"/>
    <col min="6401" max="6402" width="16.375" customWidth="1"/>
    <col min="6652" max="6652" width="17.125" customWidth="1"/>
    <col min="6653" max="6654" width="16.375" customWidth="1"/>
    <col min="6655" max="6655" width="2.625" customWidth="1"/>
    <col min="6656" max="6656" width="22" customWidth="1"/>
    <col min="6657" max="6658" width="16.375" customWidth="1"/>
    <col min="6908" max="6908" width="17.125" customWidth="1"/>
    <col min="6909" max="6910" width="16.375" customWidth="1"/>
    <col min="6911" max="6911" width="2.625" customWidth="1"/>
    <col min="6912" max="6912" width="22" customWidth="1"/>
    <col min="6913" max="6914" width="16.375" customWidth="1"/>
    <col min="7164" max="7164" width="17.125" customWidth="1"/>
    <col min="7165" max="7166" width="16.375" customWidth="1"/>
    <col min="7167" max="7167" width="2.625" customWidth="1"/>
    <col min="7168" max="7168" width="22" customWidth="1"/>
    <col min="7169" max="7170" width="16.375" customWidth="1"/>
    <col min="7420" max="7420" width="17.125" customWidth="1"/>
    <col min="7421" max="7422" width="16.375" customWidth="1"/>
    <col min="7423" max="7423" width="2.625" customWidth="1"/>
    <col min="7424" max="7424" width="22" customWidth="1"/>
    <col min="7425" max="7426" width="16.375" customWidth="1"/>
    <col min="7676" max="7676" width="17.125" customWidth="1"/>
    <col min="7677" max="7678" width="16.375" customWidth="1"/>
    <col min="7679" max="7679" width="2.625" customWidth="1"/>
    <col min="7680" max="7680" width="22" customWidth="1"/>
    <col min="7681" max="7682" width="16.375" customWidth="1"/>
    <col min="7932" max="7932" width="17.125" customWidth="1"/>
    <col min="7933" max="7934" width="16.375" customWidth="1"/>
    <col min="7935" max="7935" width="2.625" customWidth="1"/>
    <col min="7936" max="7936" width="22" customWidth="1"/>
    <col min="7937" max="7938" width="16.375" customWidth="1"/>
    <col min="8188" max="8188" width="17.125" customWidth="1"/>
    <col min="8189" max="8190" width="16.375" customWidth="1"/>
    <col min="8191" max="8191" width="2.625" customWidth="1"/>
    <col min="8192" max="8192" width="22" customWidth="1"/>
    <col min="8193" max="8194" width="16.375" customWidth="1"/>
    <col min="8444" max="8444" width="17.125" customWidth="1"/>
    <col min="8445" max="8446" width="16.375" customWidth="1"/>
    <col min="8447" max="8447" width="2.625" customWidth="1"/>
    <col min="8448" max="8448" width="22" customWidth="1"/>
    <col min="8449" max="8450" width="16.375" customWidth="1"/>
    <col min="8700" max="8700" width="17.125" customWidth="1"/>
    <col min="8701" max="8702" width="16.375" customWidth="1"/>
    <col min="8703" max="8703" width="2.625" customWidth="1"/>
    <col min="8704" max="8704" width="22" customWidth="1"/>
    <col min="8705" max="8706" width="16.375" customWidth="1"/>
    <col min="8956" max="8956" width="17.125" customWidth="1"/>
    <col min="8957" max="8958" width="16.375" customWidth="1"/>
    <col min="8959" max="8959" width="2.625" customWidth="1"/>
    <col min="8960" max="8960" width="22" customWidth="1"/>
    <col min="8961" max="8962" width="16.375" customWidth="1"/>
    <col min="9212" max="9212" width="17.125" customWidth="1"/>
    <col min="9213" max="9214" width="16.375" customWidth="1"/>
    <col min="9215" max="9215" width="2.625" customWidth="1"/>
    <col min="9216" max="9216" width="22" customWidth="1"/>
    <col min="9217" max="9218" width="16.375" customWidth="1"/>
    <col min="9468" max="9468" width="17.125" customWidth="1"/>
    <col min="9469" max="9470" width="16.375" customWidth="1"/>
    <col min="9471" max="9471" width="2.625" customWidth="1"/>
    <col min="9472" max="9472" width="22" customWidth="1"/>
    <col min="9473" max="9474" width="16.375" customWidth="1"/>
    <col min="9724" max="9724" width="17.125" customWidth="1"/>
    <col min="9725" max="9726" width="16.375" customWidth="1"/>
    <col min="9727" max="9727" width="2.625" customWidth="1"/>
    <col min="9728" max="9728" width="22" customWidth="1"/>
    <col min="9729" max="9730" width="16.375" customWidth="1"/>
    <col min="9980" max="9980" width="17.125" customWidth="1"/>
    <col min="9981" max="9982" width="16.375" customWidth="1"/>
    <col min="9983" max="9983" width="2.625" customWidth="1"/>
    <col min="9984" max="9984" width="22" customWidth="1"/>
    <col min="9985" max="9986" width="16.375" customWidth="1"/>
    <col min="10236" max="10236" width="17.125" customWidth="1"/>
    <col min="10237" max="10238" width="16.375" customWidth="1"/>
    <col min="10239" max="10239" width="2.625" customWidth="1"/>
    <col min="10240" max="10240" width="22" customWidth="1"/>
    <col min="10241" max="10242" width="16.375" customWidth="1"/>
    <col min="10492" max="10492" width="17.125" customWidth="1"/>
    <col min="10493" max="10494" width="16.375" customWidth="1"/>
    <col min="10495" max="10495" width="2.625" customWidth="1"/>
    <col min="10496" max="10496" width="22" customWidth="1"/>
    <col min="10497" max="10498" width="16.375" customWidth="1"/>
    <col min="10748" max="10748" width="17.125" customWidth="1"/>
    <col min="10749" max="10750" width="16.375" customWidth="1"/>
    <col min="10751" max="10751" width="2.625" customWidth="1"/>
    <col min="10752" max="10752" width="22" customWidth="1"/>
    <col min="10753" max="10754" width="16.375" customWidth="1"/>
    <col min="11004" max="11004" width="17.125" customWidth="1"/>
    <col min="11005" max="11006" width="16.375" customWidth="1"/>
    <col min="11007" max="11007" width="2.625" customWidth="1"/>
    <col min="11008" max="11008" width="22" customWidth="1"/>
    <col min="11009" max="11010" width="16.375" customWidth="1"/>
    <col min="11260" max="11260" width="17.125" customWidth="1"/>
    <col min="11261" max="11262" width="16.375" customWidth="1"/>
    <col min="11263" max="11263" width="2.625" customWidth="1"/>
    <col min="11264" max="11264" width="22" customWidth="1"/>
    <col min="11265" max="11266" width="16.375" customWidth="1"/>
    <col min="11516" max="11516" width="17.125" customWidth="1"/>
    <col min="11517" max="11518" width="16.375" customWidth="1"/>
    <col min="11519" max="11519" width="2.625" customWidth="1"/>
    <col min="11520" max="11520" width="22" customWidth="1"/>
    <col min="11521" max="11522" width="16.375" customWidth="1"/>
    <col min="11772" max="11772" width="17.125" customWidth="1"/>
    <col min="11773" max="11774" width="16.375" customWidth="1"/>
    <col min="11775" max="11775" width="2.625" customWidth="1"/>
    <col min="11776" max="11776" width="22" customWidth="1"/>
    <col min="11777" max="11778" width="16.375" customWidth="1"/>
    <col min="12028" max="12028" width="17.125" customWidth="1"/>
    <col min="12029" max="12030" width="16.375" customWidth="1"/>
    <col min="12031" max="12031" width="2.625" customWidth="1"/>
    <col min="12032" max="12032" width="22" customWidth="1"/>
    <col min="12033" max="12034" width="16.375" customWidth="1"/>
    <col min="12284" max="12284" width="17.125" customWidth="1"/>
    <col min="12285" max="12286" width="16.375" customWidth="1"/>
    <col min="12287" max="12287" width="2.625" customWidth="1"/>
    <col min="12288" max="12288" width="22" customWidth="1"/>
    <col min="12289" max="12290" width="16.375" customWidth="1"/>
    <col min="12540" max="12540" width="17.125" customWidth="1"/>
    <col min="12541" max="12542" width="16.375" customWidth="1"/>
    <col min="12543" max="12543" width="2.625" customWidth="1"/>
    <col min="12544" max="12544" width="22" customWidth="1"/>
    <col min="12545" max="12546" width="16.375" customWidth="1"/>
    <col min="12796" max="12796" width="17.125" customWidth="1"/>
    <col min="12797" max="12798" width="16.375" customWidth="1"/>
    <col min="12799" max="12799" width="2.625" customWidth="1"/>
    <col min="12800" max="12800" width="22" customWidth="1"/>
    <col min="12801" max="12802" width="16.375" customWidth="1"/>
    <col min="13052" max="13052" width="17.125" customWidth="1"/>
    <col min="13053" max="13054" width="16.375" customWidth="1"/>
    <col min="13055" max="13055" width="2.625" customWidth="1"/>
    <col min="13056" max="13056" width="22" customWidth="1"/>
    <col min="13057" max="13058" width="16.375" customWidth="1"/>
    <col min="13308" max="13308" width="17.125" customWidth="1"/>
    <col min="13309" max="13310" width="16.375" customWidth="1"/>
    <col min="13311" max="13311" width="2.625" customWidth="1"/>
    <col min="13312" max="13312" width="22" customWidth="1"/>
    <col min="13313" max="13314" width="16.375" customWidth="1"/>
    <col min="13564" max="13564" width="17.125" customWidth="1"/>
    <col min="13565" max="13566" width="16.375" customWidth="1"/>
    <col min="13567" max="13567" width="2.625" customWidth="1"/>
    <col min="13568" max="13568" width="22" customWidth="1"/>
    <col min="13569" max="13570" width="16.375" customWidth="1"/>
    <col min="13820" max="13820" width="17.125" customWidth="1"/>
    <col min="13821" max="13822" width="16.375" customWidth="1"/>
    <col min="13823" max="13823" width="2.625" customWidth="1"/>
    <col min="13824" max="13824" width="22" customWidth="1"/>
    <col min="13825" max="13826" width="16.375" customWidth="1"/>
    <col min="14076" max="14076" width="17.125" customWidth="1"/>
    <col min="14077" max="14078" width="16.375" customWidth="1"/>
    <col min="14079" max="14079" width="2.625" customWidth="1"/>
    <col min="14080" max="14080" width="22" customWidth="1"/>
    <col min="14081" max="14082" width="16.375" customWidth="1"/>
    <col min="14332" max="14332" width="17.125" customWidth="1"/>
    <col min="14333" max="14334" width="16.375" customWidth="1"/>
    <col min="14335" max="14335" width="2.625" customWidth="1"/>
    <col min="14336" max="14336" width="22" customWidth="1"/>
    <col min="14337" max="14338" width="16.375" customWidth="1"/>
    <col min="14588" max="14588" width="17.125" customWidth="1"/>
    <col min="14589" max="14590" width="16.375" customWidth="1"/>
    <col min="14591" max="14591" width="2.625" customWidth="1"/>
    <col min="14592" max="14592" width="22" customWidth="1"/>
    <col min="14593" max="14594" width="16.375" customWidth="1"/>
    <col min="14844" max="14844" width="17.125" customWidth="1"/>
    <col min="14845" max="14846" width="16.375" customWidth="1"/>
    <col min="14847" max="14847" width="2.625" customWidth="1"/>
    <col min="14848" max="14848" width="22" customWidth="1"/>
    <col min="14849" max="14850" width="16.375" customWidth="1"/>
    <col min="15100" max="15100" width="17.125" customWidth="1"/>
    <col min="15101" max="15102" width="16.375" customWidth="1"/>
    <col min="15103" max="15103" width="2.625" customWidth="1"/>
    <col min="15104" max="15104" width="22" customWidth="1"/>
    <col min="15105" max="15106" width="16.375" customWidth="1"/>
    <col min="15356" max="15356" width="17.125" customWidth="1"/>
    <col min="15357" max="15358" width="16.375" customWidth="1"/>
    <col min="15359" max="15359" width="2.625" customWidth="1"/>
    <col min="15360" max="15360" width="22" customWidth="1"/>
    <col min="15361" max="15362" width="16.375" customWidth="1"/>
    <col min="15612" max="15612" width="17.125" customWidth="1"/>
    <col min="15613" max="15614" width="16.375" customWidth="1"/>
    <col min="15615" max="15615" width="2.625" customWidth="1"/>
    <col min="15616" max="15616" width="22" customWidth="1"/>
    <col min="15617" max="15618" width="16.375" customWidth="1"/>
    <col min="15868" max="15868" width="17.125" customWidth="1"/>
    <col min="15869" max="15870" width="16.375" customWidth="1"/>
    <col min="15871" max="15871" width="2.625" customWidth="1"/>
    <col min="15872" max="15872" width="22" customWidth="1"/>
    <col min="15873" max="15874" width="16.375" customWidth="1"/>
    <col min="16124" max="16124" width="17.125" customWidth="1"/>
    <col min="16125" max="16126" width="16.375" customWidth="1"/>
    <col min="16127" max="16127" width="2.625" customWidth="1"/>
    <col min="16128" max="16128" width="22" customWidth="1"/>
    <col min="16129" max="16130" width="16.375" customWidth="1"/>
  </cols>
  <sheetData>
    <row r="1" spans="1:15" ht="23.25" customHeight="1">
      <c r="B1" s="235"/>
      <c r="C1" s="3"/>
      <c r="D1" s="4"/>
      <c r="E1" s="142" t="s">
        <v>143</v>
      </c>
      <c r="F1" s="142"/>
      <c r="G1" s="143"/>
      <c r="H1" s="143"/>
      <c r="I1" s="143"/>
      <c r="J1" s="4"/>
    </row>
    <row r="2" spans="1:15" ht="30.75" customHeight="1">
      <c r="B2" s="2" t="str">
        <f ca="1">IF(ISBLANK(B1),G19,IF(TYPE(B1)=1,G19&amp;" - "&amp;TEXT(B1,"ddd")&amp;", "&amp;TEXT(B1,"dd mmm yyyy"),"Above date is invalid"))</f>
        <v>Event 8</v>
      </c>
      <c r="C2" s="2"/>
      <c r="D2" s="4"/>
      <c r="E2" s="4"/>
      <c r="F2" s="4"/>
      <c r="H2" s="144" t="str">
        <f ca="1">"In cell B2, to change the event name ''"&amp;G19&amp;""", rename the tab"</f>
        <v>In cell B2, to change the event name ''Event 8", rename the tab</v>
      </c>
      <c r="I2" s="145"/>
      <c r="J2" s="144"/>
      <c r="K2" s="145"/>
      <c r="L2" s="145"/>
      <c r="M2" s="145"/>
    </row>
    <row r="3" spans="1:15" ht="22.5" customHeight="1">
      <c r="A3" s="2"/>
      <c r="B3" s="3"/>
      <c r="C3" s="3"/>
      <c r="D3" s="10"/>
      <c r="E3" s="4"/>
      <c r="F3" s="4"/>
      <c r="J3" s="10"/>
    </row>
    <row r="4" spans="1:15" s="237" customFormat="1" ht="19.5">
      <c r="A4" s="245" t="s">
        <v>13</v>
      </c>
      <c r="B4" s="246"/>
      <c r="C4" s="247" t="s">
        <v>52</v>
      </c>
      <c r="D4" s="248"/>
      <c r="E4" s="245" t="s">
        <v>48</v>
      </c>
      <c r="F4" s="249"/>
      <c r="G4" s="246"/>
      <c r="H4" s="247"/>
      <c r="I4" s="247" t="s">
        <v>52</v>
      </c>
      <c r="J4" s="248"/>
      <c r="K4" s="245" t="s">
        <v>55</v>
      </c>
      <c r="L4" s="246"/>
      <c r="M4" s="246"/>
      <c r="N4" s="246"/>
      <c r="O4" s="246"/>
    </row>
    <row r="5" spans="1:15">
      <c r="B5" s="1" t="str">
        <f>+B24</f>
        <v>Total Site</v>
      </c>
      <c r="C5" s="43">
        <f>+C24</f>
        <v>0</v>
      </c>
      <c r="D5" s="11"/>
      <c r="E5" s="5"/>
      <c r="F5" s="386"/>
      <c r="G5" s="386" t="str">
        <f>+F20</f>
        <v>Total Admissions-Ambassadors</v>
      </c>
      <c r="H5" s="386"/>
      <c r="I5" s="43">
        <f>+I20</f>
        <v>0</v>
      </c>
      <c r="J5" s="11"/>
      <c r="K5" s="386"/>
      <c r="L5" s="386"/>
      <c r="M5" s="386"/>
    </row>
    <row r="6" spans="1:15">
      <c r="B6" s="1" t="str">
        <f>+B33</f>
        <v>Total Decorations</v>
      </c>
      <c r="C6" s="43">
        <f>+C33</f>
        <v>0</v>
      </c>
      <c r="D6" s="11"/>
      <c r="E6" s="5"/>
      <c r="F6" s="386"/>
      <c r="G6" s="386" t="str">
        <f>+F30</f>
        <v>Total Admissions-Hosts</v>
      </c>
      <c r="H6" s="386"/>
      <c r="I6" s="43">
        <f>+I30</f>
        <v>0</v>
      </c>
      <c r="J6" s="11"/>
      <c r="K6" s="386"/>
      <c r="L6" s="6" t="str">
        <f>+E4</f>
        <v>Source of Funds</v>
      </c>
      <c r="M6" s="386"/>
      <c r="N6" s="5" t="s">
        <v>52</v>
      </c>
    </row>
    <row r="7" spans="1:15">
      <c r="B7" s="1" t="str">
        <f>+B42</f>
        <v>Total Publicity</v>
      </c>
      <c r="C7" s="43">
        <f>+C42</f>
        <v>0</v>
      </c>
      <c r="D7" s="11"/>
      <c r="E7" s="5"/>
      <c r="F7" s="386"/>
      <c r="G7" s="386" t="str">
        <f>+F40</f>
        <v>Total Miscellaneous Source of Funds</v>
      </c>
      <c r="H7" s="386"/>
      <c r="I7" s="43">
        <f>+I40</f>
        <v>0</v>
      </c>
      <c r="J7" s="11"/>
      <c r="K7" s="386"/>
      <c r="L7" s="386"/>
      <c r="M7" s="386" t="str">
        <f>+G5</f>
        <v>Total Admissions-Ambassadors</v>
      </c>
      <c r="N7" s="43">
        <f>+I5</f>
        <v>0</v>
      </c>
    </row>
    <row r="8" spans="1:15">
      <c r="B8" s="1" t="str">
        <f>+B51</f>
        <v>Total Refreshments</v>
      </c>
      <c r="C8" s="43">
        <f>+C51</f>
        <v>0</v>
      </c>
      <c r="D8" s="11"/>
      <c r="E8" s="5"/>
      <c r="F8" s="386"/>
      <c r="G8" s="386"/>
      <c r="H8" s="386"/>
      <c r="I8" s="386"/>
      <c r="J8" s="11"/>
      <c r="K8" s="386"/>
      <c r="L8" s="386"/>
      <c r="M8" s="386" t="str">
        <f>+G6</f>
        <v>Total Admissions-Hosts</v>
      </c>
      <c r="N8" s="43">
        <f>+I6</f>
        <v>0</v>
      </c>
    </row>
    <row r="9" spans="1:15" ht="16.5" thickBot="1">
      <c r="B9" s="1" t="str">
        <f>+B60</f>
        <v>Total Program</v>
      </c>
      <c r="C9" s="43">
        <f>+C60</f>
        <v>0</v>
      </c>
      <c r="D9" s="11"/>
      <c r="E9" s="5"/>
      <c r="F9" s="386"/>
      <c r="G9" s="386"/>
      <c r="H9" s="386"/>
      <c r="I9" s="386"/>
      <c r="J9" s="11"/>
      <c r="K9" s="386"/>
      <c r="L9" s="386"/>
      <c r="M9" s="386" t="str">
        <f>+G7</f>
        <v>Total Miscellaneous Source of Funds</v>
      </c>
      <c r="N9" s="482">
        <f>+I7</f>
        <v>0</v>
      </c>
    </row>
    <row r="10" spans="1:15" ht="16.5" thickTop="1">
      <c r="B10" s="1" t="str">
        <f>+B69</f>
        <v>Total Prizes</v>
      </c>
      <c r="C10" s="43">
        <f>+C69</f>
        <v>0</v>
      </c>
      <c r="D10" s="11"/>
      <c r="E10" s="5"/>
      <c r="F10" s="386"/>
      <c r="G10" s="386"/>
      <c r="H10" s="386"/>
      <c r="I10" s="386"/>
      <c r="J10" s="11"/>
      <c r="K10" s="386"/>
      <c r="L10" s="386"/>
      <c r="M10" s="6" t="str">
        <f>+G12</f>
        <v>Total Source of Funds</v>
      </c>
      <c r="N10" s="483">
        <f>+I12</f>
        <v>0</v>
      </c>
    </row>
    <row r="11" spans="1:15" ht="16.5" thickBot="1">
      <c r="B11" s="1" t="str">
        <f>+B78</f>
        <v>Total Miscellaneous</v>
      </c>
      <c r="C11" s="482">
        <f>+C78</f>
        <v>0</v>
      </c>
      <c r="D11" s="11"/>
      <c r="E11" s="5"/>
      <c r="F11" s="386"/>
      <c r="G11" s="386"/>
      <c r="H11" s="386"/>
      <c r="I11" s="484"/>
      <c r="J11" s="11"/>
      <c r="K11" s="386"/>
      <c r="L11" s="386"/>
      <c r="M11" s="386"/>
      <c r="N11" s="386"/>
    </row>
    <row r="12" spans="1:15" ht="17.25" thickTop="1" thickBot="1">
      <c r="B12" s="6" t="str">
        <f>+"Total "&amp;A4</f>
        <v>Total Expenses</v>
      </c>
      <c r="C12" s="480">
        <f>SUM(C5:C11)</f>
        <v>0</v>
      </c>
      <c r="D12" s="11"/>
      <c r="E12" s="5"/>
      <c r="F12" s="386"/>
      <c r="G12" s="6" t="str">
        <f>+"Total "&amp;E4</f>
        <v>Total Source of Funds</v>
      </c>
      <c r="H12" s="386"/>
      <c r="I12" s="480">
        <f>SUM(I5:I11)</f>
        <v>0</v>
      </c>
      <c r="J12" s="11"/>
      <c r="K12" s="386"/>
      <c r="L12" s="386"/>
      <c r="M12" s="386"/>
      <c r="N12" s="386"/>
    </row>
    <row r="13" spans="1:15">
      <c r="A13" s="7"/>
      <c r="B13" s="7"/>
      <c r="C13" s="7"/>
      <c r="D13" s="12"/>
      <c r="E13" s="8"/>
      <c r="F13" s="7"/>
      <c r="G13" s="7"/>
      <c r="H13" s="7"/>
      <c r="I13" s="386"/>
      <c r="J13" s="12"/>
      <c r="K13" s="386"/>
      <c r="L13" s="6" t="str">
        <f>+A4</f>
        <v>Expenses</v>
      </c>
      <c r="M13" s="386"/>
      <c r="N13" s="386"/>
    </row>
    <row r="14" spans="1:15">
      <c r="C14" s="386"/>
      <c r="D14" s="11"/>
      <c r="E14" s="386"/>
      <c r="F14" s="386"/>
      <c r="G14" s="386"/>
      <c r="H14" s="386"/>
      <c r="I14" s="386"/>
      <c r="J14" s="11"/>
      <c r="K14" s="386"/>
      <c r="L14" s="386"/>
      <c r="M14" s="386" t="str">
        <f t="shared" ref="M14:N21" si="0">+B5</f>
        <v>Total Site</v>
      </c>
      <c r="N14" s="43">
        <f t="shared" si="0"/>
        <v>0</v>
      </c>
    </row>
    <row r="15" spans="1:15">
      <c r="C15" s="386"/>
      <c r="D15" s="11"/>
      <c r="E15" s="386"/>
      <c r="F15" s="386"/>
      <c r="G15" s="386"/>
      <c r="H15" s="386"/>
      <c r="I15" s="386"/>
      <c r="J15" s="11"/>
      <c r="K15" s="386"/>
      <c r="L15" s="386"/>
      <c r="M15" s="386" t="str">
        <f t="shared" si="0"/>
        <v>Total Decorations</v>
      </c>
      <c r="N15" s="43">
        <f t="shared" si="0"/>
        <v>0</v>
      </c>
    </row>
    <row r="16" spans="1:15">
      <c r="C16" s="386"/>
      <c r="D16" s="11"/>
      <c r="E16" s="386"/>
      <c r="F16" s="386"/>
      <c r="G16" s="386"/>
      <c r="H16" s="386"/>
      <c r="I16" s="386"/>
      <c r="J16" s="11"/>
      <c r="K16" s="386"/>
      <c r="L16" s="386"/>
      <c r="M16" s="386" t="str">
        <f t="shared" si="0"/>
        <v>Total Publicity</v>
      </c>
      <c r="N16" s="43">
        <f t="shared" si="0"/>
        <v>0</v>
      </c>
    </row>
    <row r="17" spans="1:14">
      <c r="A17" s="6" t="s">
        <v>15</v>
      </c>
      <c r="C17" s="5" t="s">
        <v>14</v>
      </c>
      <c r="D17" s="11"/>
      <c r="E17" s="6" t="s">
        <v>58</v>
      </c>
      <c r="F17" s="6"/>
      <c r="G17" s="6"/>
      <c r="H17" s="6"/>
      <c r="I17" s="6" t="s">
        <v>14</v>
      </c>
      <c r="J17" s="11"/>
      <c r="K17" s="386"/>
      <c r="L17" s="386"/>
      <c r="M17" s="386" t="str">
        <f t="shared" si="0"/>
        <v>Total Refreshments</v>
      </c>
      <c r="N17" s="43">
        <f t="shared" si="0"/>
        <v>0</v>
      </c>
    </row>
    <row r="18" spans="1:14">
      <c r="B18" s="391" t="s">
        <v>17</v>
      </c>
      <c r="C18" s="428"/>
      <c r="D18" s="11"/>
      <c r="E18" s="386"/>
      <c r="F18" s="13" t="s">
        <v>53</v>
      </c>
      <c r="G18" s="13" t="s">
        <v>49</v>
      </c>
      <c r="H18" s="6" t="s">
        <v>50</v>
      </c>
      <c r="I18" s="6"/>
      <c r="J18" s="11"/>
      <c r="K18" s="386"/>
      <c r="L18" s="386"/>
      <c r="M18" s="386" t="str">
        <f t="shared" si="0"/>
        <v>Total Program</v>
      </c>
      <c r="N18" s="43">
        <f t="shared" si="0"/>
        <v>0</v>
      </c>
    </row>
    <row r="19" spans="1:14" ht="16.5" thickBot="1">
      <c r="B19" s="391" t="s">
        <v>19</v>
      </c>
      <c r="C19" s="428"/>
      <c r="D19" s="11"/>
      <c r="E19" s="386"/>
      <c r="F19" s="328" t="str">
        <f>IF(BUDGET!I2&gt;0,BUDGET!I2,"")</f>
        <v/>
      </c>
      <c r="G19" s="14" t="str">
        <f ca="1">MID(CELL("filename",A1),IF(ISNUMBER(FIND("]",CELL("filename",A1))),FIND("]",CELL("filename",A1))+1,FIND("#$",CELL("filename",A1))+2),31)</f>
        <v>Event 8</v>
      </c>
      <c r="H19" s="383">
        <f>IF(F19="",0,(C12-I30-I40)/F19)</f>
        <v>0</v>
      </c>
      <c r="I19" s="482">
        <f>IF(F19&lt;&gt;"",+H19*F19,0)</f>
        <v>0</v>
      </c>
      <c r="J19" s="11"/>
      <c r="K19" s="386"/>
      <c r="L19" s="386"/>
      <c r="M19" s="386" t="str">
        <f t="shared" si="0"/>
        <v>Total Prizes</v>
      </c>
      <c r="N19" s="43">
        <f t="shared" si="0"/>
        <v>0</v>
      </c>
    </row>
    <row r="20" spans="1:14" ht="17.25" thickTop="1" thickBot="1">
      <c r="B20" s="391" t="s">
        <v>21</v>
      </c>
      <c r="C20" s="428"/>
      <c r="D20" s="11"/>
      <c r="E20" s="386"/>
      <c r="F20" s="386" t="str">
        <f>+"Total "&amp;E17</f>
        <v>Total Admissions-Ambassadors</v>
      </c>
      <c r="G20" s="386"/>
      <c r="H20" s="386"/>
      <c r="I20" s="480">
        <f>+I19</f>
        <v>0</v>
      </c>
      <c r="J20" s="11"/>
      <c r="K20" s="386"/>
      <c r="L20" s="386"/>
      <c r="M20" s="386" t="str">
        <f t="shared" si="0"/>
        <v>Total Miscellaneous</v>
      </c>
      <c r="N20" s="482">
        <f t="shared" si="0"/>
        <v>0</v>
      </c>
    </row>
    <row r="21" spans="1:14">
      <c r="B21" s="391" t="s">
        <v>23</v>
      </c>
      <c r="C21" s="428"/>
      <c r="D21" s="11"/>
      <c r="E21" s="386"/>
      <c r="F21" s="9"/>
      <c r="G21" s="386"/>
      <c r="H21" s="386"/>
      <c r="I21" s="386"/>
      <c r="J21" s="11"/>
      <c r="K21" s="386"/>
      <c r="L21" s="386"/>
      <c r="M21" s="6" t="str">
        <f t="shared" si="0"/>
        <v>Total Expenses</v>
      </c>
      <c r="N21" s="483">
        <f t="shared" si="0"/>
        <v>0</v>
      </c>
    </row>
    <row r="22" spans="1:14" ht="16.5" thickBot="1">
      <c r="B22" s="391" t="s">
        <v>47</v>
      </c>
      <c r="C22" s="428"/>
      <c r="D22" s="11"/>
      <c r="E22" s="6" t="s">
        <v>59</v>
      </c>
      <c r="F22" s="386"/>
      <c r="G22" s="386"/>
      <c r="H22" s="386"/>
      <c r="I22" s="386"/>
      <c r="J22" s="11"/>
      <c r="K22" s="386"/>
      <c r="L22" s="386"/>
      <c r="M22" s="386"/>
      <c r="N22" s="486"/>
    </row>
    <row r="23" spans="1:14" ht="17.25" thickTop="1" thickBot="1">
      <c r="B23" s="391" t="s">
        <v>47</v>
      </c>
      <c r="C23" s="481"/>
      <c r="D23" s="11"/>
      <c r="E23" s="386"/>
      <c r="F23" s="13" t="s">
        <v>53</v>
      </c>
      <c r="G23" s="13" t="s">
        <v>49</v>
      </c>
      <c r="H23" s="6" t="s">
        <v>50</v>
      </c>
      <c r="I23" s="386"/>
      <c r="J23" s="11"/>
      <c r="K23" s="386"/>
      <c r="L23" s="6" t="s">
        <v>57</v>
      </c>
      <c r="M23" s="386"/>
      <c r="N23" s="485">
        <f>+N10-N21</f>
        <v>0</v>
      </c>
    </row>
    <row r="24" spans="1:14" ht="17.25" thickTop="1" thickBot="1">
      <c r="B24" s="1" t="str">
        <f>+"Total "&amp;A17</f>
        <v>Total Site</v>
      </c>
      <c r="C24" s="480">
        <f>SUM(C17:C23)</f>
        <v>0</v>
      </c>
      <c r="D24" s="11"/>
      <c r="E24" s="386"/>
      <c r="F24" s="425"/>
      <c r="G24" s="430"/>
      <c r="H24" s="427"/>
      <c r="I24" s="43">
        <f t="shared" ref="I24:I29" si="1">+H24*F24</f>
        <v>0</v>
      </c>
      <c r="J24" s="11"/>
      <c r="K24" s="386"/>
      <c r="L24" s="386"/>
      <c r="M24" s="386"/>
      <c r="N24" s="386"/>
    </row>
    <row r="25" spans="1:14">
      <c r="C25" s="386"/>
      <c r="D25" s="11"/>
      <c r="E25" s="386"/>
      <c r="F25" s="425"/>
      <c r="G25" s="430"/>
      <c r="H25" s="427"/>
      <c r="I25" s="43">
        <f t="shared" si="1"/>
        <v>0</v>
      </c>
      <c r="J25" s="11"/>
      <c r="K25" s="386"/>
      <c r="L25" s="386"/>
      <c r="M25" s="386"/>
    </row>
    <row r="26" spans="1:14">
      <c r="A26" s="7" t="s">
        <v>25</v>
      </c>
      <c r="C26" s="386"/>
      <c r="D26" s="11"/>
      <c r="E26" s="386"/>
      <c r="F26" s="425"/>
      <c r="G26" s="430"/>
      <c r="H26" s="426"/>
      <c r="I26" s="43">
        <f t="shared" si="1"/>
        <v>0</v>
      </c>
      <c r="J26" s="11"/>
      <c r="K26" s="386"/>
      <c r="L26" s="386"/>
      <c r="M26" s="386"/>
    </row>
    <row r="27" spans="1:14">
      <c r="B27" s="26" t="s">
        <v>27</v>
      </c>
      <c r="C27" s="428"/>
      <c r="D27" s="11"/>
      <c r="E27" s="386"/>
      <c r="F27" s="425"/>
      <c r="G27" s="430"/>
      <c r="H27" s="426"/>
      <c r="I27" s="43">
        <f t="shared" si="1"/>
        <v>0</v>
      </c>
      <c r="J27" s="11"/>
      <c r="K27" s="386"/>
      <c r="L27" s="386"/>
      <c r="M27" s="386"/>
    </row>
    <row r="28" spans="1:14">
      <c r="B28" s="26" t="s">
        <v>29</v>
      </c>
      <c r="C28" s="428"/>
      <c r="D28" s="11"/>
      <c r="E28" s="386"/>
      <c r="F28" s="425"/>
      <c r="G28" s="430"/>
      <c r="H28" s="426"/>
      <c r="I28" s="43">
        <f t="shared" si="1"/>
        <v>0</v>
      </c>
      <c r="J28" s="11"/>
      <c r="K28" s="386"/>
      <c r="L28" s="386"/>
      <c r="M28" s="386"/>
    </row>
    <row r="29" spans="1:14" ht="16.5" thickBot="1">
      <c r="B29" s="26" t="s">
        <v>31</v>
      </c>
      <c r="C29" s="428"/>
      <c r="D29" s="11"/>
      <c r="E29" s="386"/>
      <c r="F29" s="425"/>
      <c r="G29" s="430"/>
      <c r="H29" s="426"/>
      <c r="I29" s="482">
        <f t="shared" si="1"/>
        <v>0</v>
      </c>
      <c r="J29" s="11"/>
      <c r="K29" s="386"/>
      <c r="L29" s="386"/>
      <c r="M29" s="386"/>
    </row>
    <row r="30" spans="1:14" ht="17.25" thickTop="1" thickBot="1">
      <c r="B30" s="26" t="s">
        <v>33</v>
      </c>
      <c r="C30" s="428"/>
      <c r="D30" s="11"/>
      <c r="E30" s="386"/>
      <c r="F30" s="386" t="str">
        <f>+"Total "&amp;E22</f>
        <v>Total Admissions-Hosts</v>
      </c>
      <c r="G30" s="386"/>
      <c r="H30" s="386"/>
      <c r="I30" s="480">
        <f>SUM(I24:I29)</f>
        <v>0</v>
      </c>
      <c r="J30" s="11"/>
      <c r="K30" s="386"/>
      <c r="L30" s="386"/>
      <c r="M30" s="386"/>
    </row>
    <row r="31" spans="1:14">
      <c r="B31" s="26" t="s">
        <v>35</v>
      </c>
      <c r="C31" s="428"/>
      <c r="D31" s="11"/>
      <c r="E31" s="386"/>
      <c r="F31" s="9"/>
      <c r="G31" s="386"/>
      <c r="H31" s="386"/>
      <c r="I31" s="386"/>
      <c r="J31" s="11"/>
      <c r="K31" s="386"/>
      <c r="L31" s="386"/>
      <c r="M31" s="386"/>
    </row>
    <row r="32" spans="1:14" ht="16.5" thickBot="1">
      <c r="B32" s="391" t="s">
        <v>47</v>
      </c>
      <c r="C32" s="481"/>
      <c r="D32" s="11"/>
      <c r="E32" s="6" t="s">
        <v>54</v>
      </c>
      <c r="F32" s="386"/>
      <c r="G32" s="386"/>
      <c r="H32" s="386"/>
      <c r="I32" s="386"/>
      <c r="J32" s="11"/>
      <c r="K32" s="386"/>
      <c r="L32" s="386"/>
      <c r="M32" s="386"/>
    </row>
    <row r="33" spans="1:13" ht="17.25" thickTop="1" thickBot="1">
      <c r="B33" s="1" t="str">
        <f>+"Total "&amp;A26</f>
        <v>Total Decorations</v>
      </c>
      <c r="C33" s="480">
        <f>SUM(C26:C32)</f>
        <v>0</v>
      </c>
      <c r="D33" s="11"/>
      <c r="E33" s="386"/>
      <c r="F33" s="13" t="s">
        <v>53</v>
      </c>
      <c r="G33" s="13" t="s">
        <v>49</v>
      </c>
      <c r="H33" s="6" t="s">
        <v>50</v>
      </c>
      <c r="I33" s="386"/>
      <c r="J33" s="11"/>
      <c r="K33" s="386"/>
      <c r="L33" s="386"/>
      <c r="M33" s="386"/>
    </row>
    <row r="34" spans="1:13">
      <c r="C34" s="386"/>
      <c r="D34" s="11"/>
      <c r="E34" s="386"/>
      <c r="F34" s="425"/>
      <c r="G34" s="121"/>
      <c r="H34" s="426"/>
      <c r="I34" s="43">
        <f t="shared" ref="I34:I39" si="2">+H34*F34</f>
        <v>0</v>
      </c>
      <c r="J34" s="11"/>
      <c r="K34" s="386"/>
      <c r="L34" s="386"/>
      <c r="M34" s="386"/>
    </row>
    <row r="35" spans="1:13">
      <c r="A35" s="7" t="s">
        <v>36</v>
      </c>
      <c r="C35" s="386"/>
      <c r="D35" s="11"/>
      <c r="E35" s="386"/>
      <c r="F35" s="425"/>
      <c r="G35" s="121"/>
      <c r="H35" s="426"/>
      <c r="I35" s="43">
        <f t="shared" si="2"/>
        <v>0</v>
      </c>
      <c r="J35" s="11"/>
      <c r="K35" s="386"/>
      <c r="L35" s="386"/>
      <c r="M35" s="386"/>
    </row>
    <row r="36" spans="1:13">
      <c r="B36" s="26" t="s">
        <v>38</v>
      </c>
      <c r="C36" s="428"/>
      <c r="D36" s="11"/>
      <c r="E36" s="386"/>
      <c r="F36" s="425"/>
      <c r="G36" s="121"/>
      <c r="H36" s="426"/>
      <c r="I36" s="43">
        <f t="shared" si="2"/>
        <v>0</v>
      </c>
      <c r="J36" s="11"/>
      <c r="K36" s="386"/>
      <c r="L36" s="386"/>
      <c r="M36" s="386"/>
    </row>
    <row r="37" spans="1:13">
      <c r="B37" s="26" t="s">
        <v>40</v>
      </c>
      <c r="C37" s="428"/>
      <c r="D37" s="11"/>
      <c r="E37" s="386"/>
      <c r="F37" s="425"/>
      <c r="G37" s="121"/>
      <c r="H37" s="426"/>
      <c r="I37" s="43">
        <f t="shared" si="2"/>
        <v>0</v>
      </c>
      <c r="J37" s="11"/>
      <c r="K37" s="386"/>
      <c r="L37" s="386"/>
      <c r="M37" s="386"/>
    </row>
    <row r="38" spans="1:13">
      <c r="B38" s="26" t="s">
        <v>42</v>
      </c>
      <c r="C38" s="428"/>
      <c r="D38" s="11"/>
      <c r="E38" s="386"/>
      <c r="F38" s="425"/>
      <c r="G38" s="121"/>
      <c r="H38" s="426"/>
      <c r="I38" s="43">
        <f t="shared" si="2"/>
        <v>0</v>
      </c>
      <c r="J38" s="11"/>
      <c r="K38" s="386"/>
      <c r="L38" s="386"/>
      <c r="M38" s="386"/>
    </row>
    <row r="39" spans="1:13" ht="16.5" thickBot="1">
      <c r="B39" s="26" t="s">
        <v>47</v>
      </c>
      <c r="C39" s="428"/>
      <c r="D39" s="11"/>
      <c r="E39" s="386"/>
      <c r="F39" s="425"/>
      <c r="G39" s="121"/>
      <c r="H39" s="426"/>
      <c r="I39" s="482">
        <f t="shared" si="2"/>
        <v>0</v>
      </c>
      <c r="J39" s="11"/>
      <c r="K39" s="386"/>
      <c r="L39" s="386"/>
      <c r="M39" s="386"/>
    </row>
    <row r="40" spans="1:13" ht="17.25" thickTop="1" thickBot="1">
      <c r="B40" s="26" t="s">
        <v>47</v>
      </c>
      <c r="C40" s="428"/>
      <c r="D40" s="11"/>
      <c r="E40" s="386"/>
      <c r="F40" s="386" t="str">
        <f>+"Total "&amp;E32</f>
        <v>Total Miscellaneous Source of Funds</v>
      </c>
      <c r="G40" s="386"/>
      <c r="H40" s="386"/>
      <c r="I40" s="480">
        <f>SUM(I34:I39)</f>
        <v>0</v>
      </c>
      <c r="J40" s="11"/>
      <c r="K40" s="386"/>
      <c r="L40" s="386"/>
      <c r="M40" s="386"/>
    </row>
    <row r="41" spans="1:13" ht="16.5" thickBot="1">
      <c r="B41" s="27" t="s">
        <v>47</v>
      </c>
      <c r="C41" s="481"/>
      <c r="D41" s="11"/>
      <c r="E41" s="386"/>
      <c r="F41" s="13"/>
      <c r="G41" s="13"/>
      <c r="H41" s="6"/>
      <c r="I41" s="6"/>
      <c r="J41" s="11"/>
      <c r="K41" s="386"/>
      <c r="L41" s="386"/>
      <c r="M41" s="386"/>
    </row>
    <row r="42" spans="1:13" ht="17.25" thickTop="1" thickBot="1">
      <c r="B42" s="1" t="str">
        <f>+"Total "&amp;A35</f>
        <v>Total Publicity</v>
      </c>
      <c r="C42" s="480">
        <f>SUM(C35:C41)</f>
        <v>0</v>
      </c>
      <c r="D42" s="11"/>
      <c r="E42" s="386"/>
      <c r="F42" s="9"/>
      <c r="G42" s="9"/>
      <c r="H42" s="386"/>
      <c r="I42" s="386"/>
      <c r="J42" s="11"/>
      <c r="K42" s="386"/>
      <c r="L42" s="386"/>
      <c r="M42" s="386"/>
    </row>
    <row r="43" spans="1:13">
      <c r="C43" s="386"/>
      <c r="D43" s="11"/>
      <c r="E43" s="386"/>
      <c r="F43" s="9"/>
      <c r="G43" s="9"/>
      <c r="H43" s="386"/>
      <c r="I43" s="386"/>
      <c r="J43" s="11"/>
      <c r="K43" s="386"/>
      <c r="L43" s="386"/>
      <c r="M43" s="386"/>
    </row>
    <row r="44" spans="1:13">
      <c r="A44" s="7" t="s">
        <v>16</v>
      </c>
      <c r="C44" s="386"/>
      <c r="D44" s="11"/>
      <c r="E44" s="386"/>
      <c r="F44" s="9"/>
      <c r="G44" s="9"/>
      <c r="H44" s="386"/>
      <c r="I44" s="386"/>
      <c r="J44" s="11"/>
      <c r="K44" s="386"/>
      <c r="L44" s="386"/>
      <c r="M44" s="386"/>
    </row>
    <row r="45" spans="1:13">
      <c r="B45" s="26" t="s">
        <v>18</v>
      </c>
      <c r="C45" s="428"/>
      <c r="D45" s="11"/>
      <c r="E45" s="386"/>
      <c r="F45" s="9"/>
      <c r="G45" s="9"/>
      <c r="H45" s="386"/>
      <c r="I45" s="386"/>
      <c r="J45" s="11"/>
      <c r="K45" s="386"/>
      <c r="L45" s="386"/>
      <c r="M45" s="386"/>
    </row>
    <row r="46" spans="1:13">
      <c r="B46" s="26" t="s">
        <v>20</v>
      </c>
      <c r="C46" s="428"/>
      <c r="D46" s="11"/>
      <c r="E46" s="386"/>
      <c r="F46" s="9"/>
      <c r="G46" s="9"/>
      <c r="H46" s="386"/>
      <c r="I46" s="386"/>
      <c r="J46" s="11"/>
      <c r="K46" s="386"/>
      <c r="L46" s="386"/>
      <c r="M46" s="386"/>
    </row>
    <row r="47" spans="1:13">
      <c r="B47" s="26" t="s">
        <v>22</v>
      </c>
      <c r="C47" s="428"/>
      <c r="D47" s="11"/>
      <c r="E47" s="386"/>
      <c r="F47" s="9"/>
      <c r="G47" s="9"/>
      <c r="H47" s="386"/>
      <c r="I47" s="386"/>
      <c r="J47" s="11"/>
      <c r="K47" s="386"/>
      <c r="L47" s="386"/>
      <c r="M47" s="386"/>
    </row>
    <row r="48" spans="1:13">
      <c r="B48" s="26" t="s">
        <v>24</v>
      </c>
      <c r="C48" s="428"/>
      <c r="D48" s="11"/>
      <c r="E48" s="386"/>
      <c r="F48" s="386"/>
      <c r="G48" s="14"/>
      <c r="H48" s="386"/>
      <c r="I48" s="386"/>
      <c r="J48" s="11"/>
      <c r="K48" s="386"/>
      <c r="L48" s="386"/>
      <c r="M48" s="386"/>
    </row>
    <row r="49" spans="1:13">
      <c r="B49" s="26" t="s">
        <v>47</v>
      </c>
      <c r="C49" s="428"/>
      <c r="D49" s="11"/>
      <c r="E49" s="386"/>
      <c r="F49" s="386"/>
      <c r="G49" s="14"/>
      <c r="H49" s="386"/>
      <c r="I49" s="386"/>
      <c r="J49" s="11"/>
      <c r="K49" s="386"/>
      <c r="L49" s="386"/>
      <c r="M49" s="386"/>
    </row>
    <row r="50" spans="1:13" ht="16.5" thickBot="1">
      <c r="B50" s="27" t="s">
        <v>47</v>
      </c>
      <c r="C50" s="481"/>
      <c r="D50" s="11"/>
      <c r="E50" s="386"/>
      <c r="F50" s="386"/>
      <c r="G50" s="386"/>
      <c r="H50" s="386"/>
      <c r="I50" s="386"/>
      <c r="J50" s="11"/>
      <c r="K50" s="386"/>
      <c r="L50" s="386"/>
      <c r="M50" s="386"/>
    </row>
    <row r="51" spans="1:13" ht="17.25" thickTop="1" thickBot="1">
      <c r="B51" s="1" t="str">
        <f>+"Total "&amp;A44</f>
        <v>Total Refreshments</v>
      </c>
      <c r="C51" s="480">
        <f>SUM(C44:C50)</f>
        <v>0</v>
      </c>
      <c r="D51" s="11"/>
      <c r="E51" s="386"/>
      <c r="F51" s="386"/>
      <c r="G51" s="386"/>
      <c r="H51" s="386"/>
      <c r="I51" s="386"/>
      <c r="J51" s="11"/>
      <c r="K51" s="386"/>
      <c r="L51" s="386"/>
      <c r="M51" s="386"/>
    </row>
    <row r="52" spans="1:13">
      <c r="C52" s="386"/>
      <c r="D52" s="11"/>
      <c r="E52" s="386"/>
      <c r="F52" s="386"/>
      <c r="G52" s="386"/>
      <c r="H52" s="386"/>
      <c r="I52" s="386"/>
      <c r="J52" s="11"/>
      <c r="K52" s="386"/>
      <c r="L52" s="386"/>
      <c r="M52" s="386"/>
    </row>
    <row r="53" spans="1:13">
      <c r="A53" s="7" t="s">
        <v>26</v>
      </c>
      <c r="C53" s="386"/>
      <c r="D53" s="11"/>
      <c r="E53" s="386"/>
      <c r="F53" s="386"/>
      <c r="G53" s="386"/>
      <c r="H53" s="386"/>
      <c r="I53" s="386"/>
      <c r="J53" s="11"/>
      <c r="K53" s="386"/>
      <c r="L53" s="386"/>
      <c r="M53" s="386"/>
    </row>
    <row r="54" spans="1:13">
      <c r="B54" s="26" t="s">
        <v>28</v>
      </c>
      <c r="C54" s="428"/>
      <c r="D54" s="11"/>
      <c r="E54" s="386"/>
      <c r="F54" s="386"/>
      <c r="G54" s="386"/>
      <c r="H54" s="386"/>
      <c r="I54" s="386"/>
      <c r="J54" s="11"/>
      <c r="K54" s="386"/>
      <c r="L54" s="386"/>
      <c r="M54" s="386"/>
    </row>
    <row r="55" spans="1:13">
      <c r="B55" s="26" t="s">
        <v>30</v>
      </c>
      <c r="C55" s="428"/>
      <c r="D55" s="11"/>
      <c r="E55" s="386"/>
      <c r="F55" s="386"/>
      <c r="G55" s="386"/>
      <c r="H55" s="386"/>
      <c r="I55" s="386"/>
      <c r="J55" s="11"/>
      <c r="K55" s="386"/>
      <c r="L55" s="386"/>
      <c r="M55" s="386"/>
    </row>
    <row r="56" spans="1:13">
      <c r="B56" s="26" t="s">
        <v>32</v>
      </c>
      <c r="C56" s="428"/>
      <c r="D56" s="11"/>
      <c r="E56" s="386"/>
      <c r="F56" s="386"/>
      <c r="G56" s="386"/>
      <c r="H56" s="386"/>
      <c r="I56" s="386"/>
      <c r="J56" s="11"/>
      <c r="K56" s="386"/>
      <c r="L56" s="386"/>
      <c r="M56" s="386"/>
    </row>
    <row r="57" spans="1:13">
      <c r="B57" s="26" t="s">
        <v>34</v>
      </c>
      <c r="C57" s="428"/>
      <c r="D57" s="11"/>
      <c r="E57" s="386"/>
      <c r="F57" s="386"/>
      <c r="G57" s="386"/>
      <c r="H57" s="386"/>
      <c r="I57" s="386"/>
      <c r="J57" s="11"/>
      <c r="K57" s="386"/>
      <c r="L57" s="386"/>
      <c r="M57" s="386"/>
    </row>
    <row r="58" spans="1:13">
      <c r="B58" s="26" t="s">
        <v>47</v>
      </c>
      <c r="C58" s="428"/>
      <c r="D58" s="11"/>
      <c r="E58" s="386"/>
      <c r="F58" s="386"/>
      <c r="G58" s="386"/>
      <c r="H58" s="386"/>
      <c r="I58" s="386"/>
      <c r="J58" s="11"/>
      <c r="K58" s="386"/>
      <c r="L58" s="386"/>
      <c r="M58" s="386"/>
    </row>
    <row r="59" spans="1:13" ht="16.5" thickBot="1">
      <c r="B59" s="27" t="s">
        <v>47</v>
      </c>
      <c r="C59" s="481"/>
      <c r="D59" s="11"/>
      <c r="E59" s="386"/>
      <c r="F59" s="386"/>
      <c r="G59" s="386"/>
      <c r="H59" s="386"/>
      <c r="I59" s="386"/>
      <c r="J59" s="11"/>
      <c r="K59" s="386"/>
      <c r="L59" s="386"/>
      <c r="M59" s="386"/>
    </row>
    <row r="60" spans="1:13" ht="17.25" thickTop="1" thickBot="1">
      <c r="B60" s="1" t="str">
        <f>+"Total "&amp;A53</f>
        <v>Total Program</v>
      </c>
      <c r="C60" s="480">
        <f>SUM(C53:C59)</f>
        <v>0</v>
      </c>
      <c r="D60" s="11"/>
      <c r="E60" s="386"/>
      <c r="F60" s="386"/>
      <c r="G60" s="386"/>
      <c r="H60" s="386"/>
      <c r="I60" s="386"/>
      <c r="J60" s="11"/>
      <c r="K60" s="386"/>
      <c r="L60" s="386"/>
      <c r="M60" s="386"/>
    </row>
    <row r="61" spans="1:13">
      <c r="C61" s="386"/>
      <c r="D61" s="11"/>
      <c r="E61" s="386"/>
      <c r="F61" s="386"/>
      <c r="G61" s="386"/>
      <c r="H61" s="386"/>
      <c r="I61" s="386"/>
      <c r="J61" s="11"/>
      <c r="K61" s="386"/>
      <c r="L61" s="386"/>
      <c r="M61" s="386"/>
    </row>
    <row r="62" spans="1:13">
      <c r="A62" s="7" t="s">
        <v>37</v>
      </c>
      <c r="C62" s="386"/>
      <c r="D62" s="11"/>
      <c r="E62" s="386"/>
      <c r="F62" s="386"/>
      <c r="G62" s="386"/>
      <c r="H62" s="386"/>
      <c r="I62" s="386"/>
      <c r="J62" s="11"/>
      <c r="K62" s="386"/>
      <c r="L62" s="386"/>
      <c r="M62" s="386"/>
    </row>
    <row r="63" spans="1:13">
      <c r="B63" s="26" t="s">
        <v>39</v>
      </c>
      <c r="C63" s="428"/>
      <c r="D63" s="11"/>
      <c r="E63" s="386"/>
      <c r="F63" s="386"/>
      <c r="G63" s="386"/>
      <c r="H63" s="386"/>
      <c r="I63" s="386"/>
      <c r="J63" s="11"/>
      <c r="K63" s="386"/>
      <c r="L63" s="386"/>
      <c r="M63" s="386"/>
    </row>
    <row r="64" spans="1:13">
      <c r="B64" s="26" t="s">
        <v>41</v>
      </c>
      <c r="C64" s="428"/>
      <c r="D64" s="11"/>
      <c r="E64" s="386"/>
      <c r="F64" s="386"/>
      <c r="G64" s="386"/>
      <c r="H64" s="386"/>
      <c r="I64" s="386"/>
      <c r="J64" s="11"/>
      <c r="K64" s="386"/>
      <c r="L64" s="386"/>
      <c r="M64" s="386"/>
    </row>
    <row r="65" spans="1:13">
      <c r="B65" s="26" t="s">
        <v>47</v>
      </c>
      <c r="C65" s="428"/>
      <c r="D65" s="11"/>
      <c r="E65" s="386"/>
      <c r="F65" s="386"/>
      <c r="G65" s="386"/>
      <c r="H65" s="386"/>
      <c r="I65" s="386"/>
      <c r="J65" s="11"/>
      <c r="K65" s="386"/>
      <c r="L65" s="386"/>
      <c r="M65" s="386"/>
    </row>
    <row r="66" spans="1:13">
      <c r="B66" s="26" t="s">
        <v>47</v>
      </c>
      <c r="C66" s="428"/>
      <c r="D66" s="11"/>
      <c r="E66" s="386"/>
      <c r="F66" s="386"/>
      <c r="G66" s="386"/>
      <c r="H66" s="386"/>
      <c r="I66" s="386"/>
      <c r="J66" s="11"/>
      <c r="K66" s="386"/>
      <c r="L66" s="386"/>
      <c r="M66" s="386"/>
    </row>
    <row r="67" spans="1:13">
      <c r="B67" s="26" t="s">
        <v>47</v>
      </c>
      <c r="C67" s="428"/>
      <c r="D67" s="11"/>
      <c r="E67" s="386"/>
      <c r="F67" s="386"/>
      <c r="G67" s="386"/>
      <c r="H67" s="386"/>
      <c r="I67" s="386"/>
      <c r="J67" s="11"/>
      <c r="K67" s="386"/>
      <c r="L67" s="386"/>
      <c r="M67" s="386"/>
    </row>
    <row r="68" spans="1:13" ht="16.5" thickBot="1">
      <c r="B68" s="27" t="s">
        <v>47</v>
      </c>
      <c r="C68" s="481"/>
      <c r="D68" s="11"/>
      <c r="E68" s="386"/>
      <c r="F68" s="386"/>
      <c r="G68" s="386"/>
      <c r="H68" s="386"/>
      <c r="I68" s="386"/>
      <c r="J68" s="11"/>
      <c r="K68" s="386"/>
      <c r="L68" s="386"/>
      <c r="M68" s="386"/>
    </row>
    <row r="69" spans="1:13" ht="17.25" thickTop="1" thickBot="1">
      <c r="B69" s="1" t="str">
        <f>+"Total "&amp;A62</f>
        <v>Total Prizes</v>
      </c>
      <c r="C69" s="480">
        <f>SUM(C62:C68)</f>
        <v>0</v>
      </c>
      <c r="D69" s="11"/>
      <c r="E69" s="386"/>
      <c r="F69" s="386"/>
      <c r="G69" s="386"/>
      <c r="H69" s="386"/>
      <c r="I69" s="386"/>
      <c r="J69" s="11"/>
      <c r="K69" s="386"/>
      <c r="L69" s="386"/>
      <c r="M69" s="386"/>
    </row>
    <row r="70" spans="1:13">
      <c r="C70" s="386"/>
      <c r="D70" s="11"/>
      <c r="E70" s="386"/>
      <c r="F70" s="386"/>
      <c r="G70" s="386"/>
      <c r="H70" s="386"/>
      <c r="I70" s="386"/>
      <c r="J70" s="11"/>
      <c r="K70" s="386"/>
      <c r="L70" s="386"/>
      <c r="M70" s="386"/>
    </row>
    <row r="71" spans="1:13">
      <c r="A71" s="7" t="s">
        <v>0</v>
      </c>
      <c r="C71" s="386"/>
      <c r="D71" s="11"/>
      <c r="E71" s="386"/>
      <c r="F71" s="386"/>
      <c r="G71" s="386"/>
      <c r="H71" s="386"/>
      <c r="I71" s="386"/>
      <c r="J71" s="11"/>
      <c r="K71" s="386"/>
      <c r="L71" s="386"/>
      <c r="M71" s="386"/>
    </row>
    <row r="72" spans="1:13">
      <c r="B72" s="26" t="s">
        <v>43</v>
      </c>
      <c r="C72" s="428"/>
      <c r="D72" s="11"/>
      <c r="E72" s="386"/>
      <c r="F72" s="386"/>
      <c r="G72" s="386"/>
      <c r="H72" s="386"/>
      <c r="I72" s="386"/>
      <c r="J72" s="11"/>
      <c r="K72" s="386"/>
      <c r="L72" s="386"/>
      <c r="M72" s="386"/>
    </row>
    <row r="73" spans="1:13">
      <c r="B73" s="26" t="s">
        <v>44</v>
      </c>
      <c r="C73" s="428"/>
      <c r="D73" s="11"/>
      <c r="E73" s="386"/>
      <c r="F73" s="386"/>
      <c r="G73" s="386"/>
      <c r="H73" s="386"/>
      <c r="I73" s="386"/>
      <c r="J73" s="11"/>
      <c r="K73" s="386"/>
      <c r="L73" s="386"/>
      <c r="M73" s="386"/>
    </row>
    <row r="74" spans="1:13">
      <c r="B74" s="26" t="s">
        <v>45</v>
      </c>
      <c r="C74" s="428"/>
      <c r="D74" s="11"/>
      <c r="E74" s="386"/>
      <c r="F74" s="386"/>
      <c r="G74" s="386"/>
      <c r="H74" s="386"/>
      <c r="I74" s="386"/>
      <c r="J74" s="11"/>
      <c r="K74" s="386"/>
      <c r="L74" s="386"/>
      <c r="M74" s="386"/>
    </row>
    <row r="75" spans="1:13">
      <c r="B75" s="26" t="s">
        <v>46</v>
      </c>
      <c r="C75" s="428"/>
      <c r="D75" s="11"/>
      <c r="E75" s="386"/>
      <c r="F75" s="386"/>
      <c r="G75" s="386"/>
      <c r="H75" s="386"/>
      <c r="I75" s="386"/>
      <c r="J75" s="11"/>
      <c r="K75" s="386"/>
      <c r="L75" s="386"/>
      <c r="M75" s="386"/>
    </row>
    <row r="76" spans="1:13">
      <c r="B76" s="26" t="s">
        <v>47</v>
      </c>
      <c r="C76" s="428"/>
      <c r="D76" s="11"/>
      <c r="E76" s="386"/>
      <c r="F76" s="386"/>
      <c r="G76" s="386"/>
      <c r="H76" s="386"/>
      <c r="I76" s="386"/>
      <c r="J76" s="11"/>
      <c r="K76" s="386"/>
      <c r="L76" s="386"/>
      <c r="M76" s="386"/>
    </row>
    <row r="77" spans="1:13" ht="16.5" thickBot="1">
      <c r="B77" s="27" t="s">
        <v>47</v>
      </c>
      <c r="C77" s="481"/>
      <c r="D77" s="11"/>
      <c r="E77" s="386"/>
      <c r="F77" s="386"/>
      <c r="G77" s="386"/>
      <c r="H77" s="386"/>
      <c r="I77" s="386"/>
      <c r="J77" s="11"/>
      <c r="K77" s="386"/>
      <c r="L77" s="386"/>
      <c r="M77" s="386"/>
    </row>
    <row r="78" spans="1:13" ht="17.25" thickTop="1" thickBot="1">
      <c r="B78" s="1" t="str">
        <f>+"Total "&amp;A71</f>
        <v>Total Miscellaneous</v>
      </c>
      <c r="C78" s="480">
        <f>SUM(C71:C77)</f>
        <v>0</v>
      </c>
      <c r="D78" s="11"/>
      <c r="E78" s="386"/>
      <c r="F78" s="386"/>
      <c r="G78" s="386"/>
      <c r="H78" s="386"/>
      <c r="I78" s="386"/>
      <c r="J78" s="11"/>
      <c r="K78" s="386"/>
      <c r="L78" s="386"/>
      <c r="M78" s="386"/>
    </row>
    <row r="79" spans="1:13">
      <c r="C79" s="386"/>
      <c r="D79" s="11"/>
      <c r="E79" s="386"/>
      <c r="F79" s="386"/>
      <c r="G79" s="386"/>
      <c r="H79" s="386"/>
      <c r="I79" s="386"/>
      <c r="J79" s="11"/>
      <c r="K79" s="386"/>
      <c r="L79" s="386"/>
      <c r="M79" s="386"/>
    </row>
  </sheetData>
  <sheetProtection sheet="1" objects="1" scenarios="1" selectLockedCells="1"/>
  <conditionalFormatting sqref="B2">
    <cfRule type="containsText" dxfId="1" priority="2" operator="containsText" text="Above date is invalid">
      <formula>NOT(ISERROR(SEARCH("Above date is invalid",B2)))</formula>
    </cfRule>
  </conditionalFormatting>
  <dataValidations count="1">
    <dataValidation type="date" allowBlank="1" showInputMessage="1" showErrorMessage="1" sqref="B1">
      <formula1>43101</formula1>
      <formula2>402133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rgb="FFFFC000"/>
  </sheetPr>
  <dimension ref="A1:O79"/>
  <sheetViews>
    <sheetView zoomScale="70" zoomScaleNormal="70" workbookViewId="0">
      <selection activeCell="B1" sqref="B1"/>
    </sheetView>
  </sheetViews>
  <sheetFormatPr defaultColWidth="8.875" defaultRowHeight="15.75"/>
  <cols>
    <col min="1" max="1" width="3.875" style="1" customWidth="1"/>
    <col min="2" max="2" width="24.5" style="1" customWidth="1"/>
    <col min="3" max="3" width="11.625" style="1" customWidth="1"/>
    <col min="4" max="4" width="1.5" style="1" customWidth="1"/>
    <col min="5" max="5" width="4.375" style="1" customWidth="1"/>
    <col min="6" max="6" width="12.125" style="1" customWidth="1"/>
    <col min="7" max="7" width="24.125" style="1" customWidth="1"/>
    <col min="8" max="8" width="9.625" style="1" customWidth="1"/>
    <col min="9" max="9" width="12.625" style="1" customWidth="1"/>
    <col min="10" max="10" width="1.5" style="1" customWidth="1"/>
    <col min="11" max="11" width="4" style="1" customWidth="1"/>
    <col min="12" max="12" width="3.125" style="1" customWidth="1"/>
    <col min="13" max="13" width="25.625" style="1" customWidth="1"/>
    <col min="14" max="14" width="11.625" style="1" customWidth="1"/>
    <col min="15" max="15" width="8.875" style="1"/>
    <col min="252" max="252" width="17.125" customWidth="1"/>
    <col min="253" max="254" width="16.375" customWidth="1"/>
    <col min="255" max="255" width="2.625" customWidth="1"/>
    <col min="256" max="256" width="22" customWidth="1"/>
    <col min="257" max="258" width="16.375" customWidth="1"/>
    <col min="508" max="508" width="17.125" customWidth="1"/>
    <col min="509" max="510" width="16.375" customWidth="1"/>
    <col min="511" max="511" width="2.625" customWidth="1"/>
    <col min="512" max="512" width="22" customWidth="1"/>
    <col min="513" max="514" width="16.375" customWidth="1"/>
    <col min="764" max="764" width="17.125" customWidth="1"/>
    <col min="765" max="766" width="16.375" customWidth="1"/>
    <col min="767" max="767" width="2.625" customWidth="1"/>
    <col min="768" max="768" width="22" customWidth="1"/>
    <col min="769" max="770" width="16.375" customWidth="1"/>
    <col min="1020" max="1020" width="17.125" customWidth="1"/>
    <col min="1021" max="1022" width="16.375" customWidth="1"/>
    <col min="1023" max="1023" width="2.625" customWidth="1"/>
    <col min="1024" max="1024" width="22" customWidth="1"/>
    <col min="1025" max="1026" width="16.375" customWidth="1"/>
    <col min="1276" max="1276" width="17.125" customWidth="1"/>
    <col min="1277" max="1278" width="16.375" customWidth="1"/>
    <col min="1279" max="1279" width="2.625" customWidth="1"/>
    <col min="1280" max="1280" width="22" customWidth="1"/>
    <col min="1281" max="1282" width="16.375" customWidth="1"/>
    <col min="1532" max="1532" width="17.125" customWidth="1"/>
    <col min="1533" max="1534" width="16.375" customWidth="1"/>
    <col min="1535" max="1535" width="2.625" customWidth="1"/>
    <col min="1536" max="1536" width="22" customWidth="1"/>
    <col min="1537" max="1538" width="16.375" customWidth="1"/>
    <col min="1788" max="1788" width="17.125" customWidth="1"/>
    <col min="1789" max="1790" width="16.375" customWidth="1"/>
    <col min="1791" max="1791" width="2.625" customWidth="1"/>
    <col min="1792" max="1792" width="22" customWidth="1"/>
    <col min="1793" max="1794" width="16.375" customWidth="1"/>
    <col min="2044" max="2044" width="17.125" customWidth="1"/>
    <col min="2045" max="2046" width="16.375" customWidth="1"/>
    <col min="2047" max="2047" width="2.625" customWidth="1"/>
    <col min="2048" max="2048" width="22" customWidth="1"/>
    <col min="2049" max="2050" width="16.375" customWidth="1"/>
    <col min="2300" max="2300" width="17.125" customWidth="1"/>
    <col min="2301" max="2302" width="16.375" customWidth="1"/>
    <col min="2303" max="2303" width="2.625" customWidth="1"/>
    <col min="2304" max="2304" width="22" customWidth="1"/>
    <col min="2305" max="2306" width="16.375" customWidth="1"/>
    <col min="2556" max="2556" width="17.125" customWidth="1"/>
    <col min="2557" max="2558" width="16.375" customWidth="1"/>
    <col min="2559" max="2559" width="2.625" customWidth="1"/>
    <col min="2560" max="2560" width="22" customWidth="1"/>
    <col min="2561" max="2562" width="16.375" customWidth="1"/>
    <col min="2812" max="2812" width="17.125" customWidth="1"/>
    <col min="2813" max="2814" width="16.375" customWidth="1"/>
    <col min="2815" max="2815" width="2.625" customWidth="1"/>
    <col min="2816" max="2816" width="22" customWidth="1"/>
    <col min="2817" max="2818" width="16.375" customWidth="1"/>
    <col min="3068" max="3068" width="17.125" customWidth="1"/>
    <col min="3069" max="3070" width="16.375" customWidth="1"/>
    <col min="3071" max="3071" width="2.625" customWidth="1"/>
    <col min="3072" max="3072" width="22" customWidth="1"/>
    <col min="3073" max="3074" width="16.375" customWidth="1"/>
    <col min="3324" max="3324" width="17.125" customWidth="1"/>
    <col min="3325" max="3326" width="16.375" customWidth="1"/>
    <col min="3327" max="3327" width="2.625" customWidth="1"/>
    <col min="3328" max="3328" width="22" customWidth="1"/>
    <col min="3329" max="3330" width="16.375" customWidth="1"/>
    <col min="3580" max="3580" width="17.125" customWidth="1"/>
    <col min="3581" max="3582" width="16.375" customWidth="1"/>
    <col min="3583" max="3583" width="2.625" customWidth="1"/>
    <col min="3584" max="3584" width="22" customWidth="1"/>
    <col min="3585" max="3586" width="16.375" customWidth="1"/>
    <col min="3836" max="3836" width="17.125" customWidth="1"/>
    <col min="3837" max="3838" width="16.375" customWidth="1"/>
    <col min="3839" max="3839" width="2.625" customWidth="1"/>
    <col min="3840" max="3840" width="22" customWidth="1"/>
    <col min="3841" max="3842" width="16.375" customWidth="1"/>
    <col min="4092" max="4092" width="17.125" customWidth="1"/>
    <col min="4093" max="4094" width="16.375" customWidth="1"/>
    <col min="4095" max="4095" width="2.625" customWidth="1"/>
    <col min="4096" max="4096" width="22" customWidth="1"/>
    <col min="4097" max="4098" width="16.375" customWidth="1"/>
    <col min="4348" max="4348" width="17.125" customWidth="1"/>
    <col min="4349" max="4350" width="16.375" customWidth="1"/>
    <col min="4351" max="4351" width="2.625" customWidth="1"/>
    <col min="4352" max="4352" width="22" customWidth="1"/>
    <col min="4353" max="4354" width="16.375" customWidth="1"/>
    <col min="4604" max="4604" width="17.125" customWidth="1"/>
    <col min="4605" max="4606" width="16.375" customWidth="1"/>
    <col min="4607" max="4607" width="2.625" customWidth="1"/>
    <col min="4608" max="4608" width="22" customWidth="1"/>
    <col min="4609" max="4610" width="16.375" customWidth="1"/>
    <col min="4860" max="4860" width="17.125" customWidth="1"/>
    <col min="4861" max="4862" width="16.375" customWidth="1"/>
    <col min="4863" max="4863" width="2.625" customWidth="1"/>
    <col min="4864" max="4864" width="22" customWidth="1"/>
    <col min="4865" max="4866" width="16.375" customWidth="1"/>
    <col min="5116" max="5116" width="17.125" customWidth="1"/>
    <col min="5117" max="5118" width="16.375" customWidth="1"/>
    <col min="5119" max="5119" width="2.625" customWidth="1"/>
    <col min="5120" max="5120" width="22" customWidth="1"/>
    <col min="5121" max="5122" width="16.375" customWidth="1"/>
    <col min="5372" max="5372" width="17.125" customWidth="1"/>
    <col min="5373" max="5374" width="16.375" customWidth="1"/>
    <col min="5375" max="5375" width="2.625" customWidth="1"/>
    <col min="5376" max="5376" width="22" customWidth="1"/>
    <col min="5377" max="5378" width="16.375" customWidth="1"/>
    <col min="5628" max="5628" width="17.125" customWidth="1"/>
    <col min="5629" max="5630" width="16.375" customWidth="1"/>
    <col min="5631" max="5631" width="2.625" customWidth="1"/>
    <col min="5632" max="5632" width="22" customWidth="1"/>
    <col min="5633" max="5634" width="16.375" customWidth="1"/>
    <col min="5884" max="5884" width="17.125" customWidth="1"/>
    <col min="5885" max="5886" width="16.375" customWidth="1"/>
    <col min="5887" max="5887" width="2.625" customWidth="1"/>
    <col min="5888" max="5888" width="22" customWidth="1"/>
    <col min="5889" max="5890" width="16.375" customWidth="1"/>
    <col min="6140" max="6140" width="17.125" customWidth="1"/>
    <col min="6141" max="6142" width="16.375" customWidth="1"/>
    <col min="6143" max="6143" width="2.625" customWidth="1"/>
    <col min="6144" max="6144" width="22" customWidth="1"/>
    <col min="6145" max="6146" width="16.375" customWidth="1"/>
    <col min="6396" max="6396" width="17.125" customWidth="1"/>
    <col min="6397" max="6398" width="16.375" customWidth="1"/>
    <col min="6399" max="6399" width="2.625" customWidth="1"/>
    <col min="6400" max="6400" width="22" customWidth="1"/>
    <col min="6401" max="6402" width="16.375" customWidth="1"/>
    <col min="6652" max="6652" width="17.125" customWidth="1"/>
    <col min="6653" max="6654" width="16.375" customWidth="1"/>
    <col min="6655" max="6655" width="2.625" customWidth="1"/>
    <col min="6656" max="6656" width="22" customWidth="1"/>
    <col min="6657" max="6658" width="16.375" customWidth="1"/>
    <col min="6908" max="6908" width="17.125" customWidth="1"/>
    <col min="6909" max="6910" width="16.375" customWidth="1"/>
    <col min="6911" max="6911" width="2.625" customWidth="1"/>
    <col min="6912" max="6912" width="22" customWidth="1"/>
    <col min="6913" max="6914" width="16.375" customWidth="1"/>
    <col min="7164" max="7164" width="17.125" customWidth="1"/>
    <col min="7165" max="7166" width="16.375" customWidth="1"/>
    <col min="7167" max="7167" width="2.625" customWidth="1"/>
    <col min="7168" max="7168" width="22" customWidth="1"/>
    <col min="7169" max="7170" width="16.375" customWidth="1"/>
    <col min="7420" max="7420" width="17.125" customWidth="1"/>
    <col min="7421" max="7422" width="16.375" customWidth="1"/>
    <col min="7423" max="7423" width="2.625" customWidth="1"/>
    <col min="7424" max="7424" width="22" customWidth="1"/>
    <col min="7425" max="7426" width="16.375" customWidth="1"/>
    <col min="7676" max="7676" width="17.125" customWidth="1"/>
    <col min="7677" max="7678" width="16.375" customWidth="1"/>
    <col min="7679" max="7679" width="2.625" customWidth="1"/>
    <col min="7680" max="7680" width="22" customWidth="1"/>
    <col min="7681" max="7682" width="16.375" customWidth="1"/>
    <col min="7932" max="7932" width="17.125" customWidth="1"/>
    <col min="7933" max="7934" width="16.375" customWidth="1"/>
    <col min="7935" max="7935" width="2.625" customWidth="1"/>
    <col min="7936" max="7936" width="22" customWidth="1"/>
    <col min="7937" max="7938" width="16.375" customWidth="1"/>
    <col min="8188" max="8188" width="17.125" customWidth="1"/>
    <col min="8189" max="8190" width="16.375" customWidth="1"/>
    <col min="8191" max="8191" width="2.625" customWidth="1"/>
    <col min="8192" max="8192" width="22" customWidth="1"/>
    <col min="8193" max="8194" width="16.375" customWidth="1"/>
    <col min="8444" max="8444" width="17.125" customWidth="1"/>
    <col min="8445" max="8446" width="16.375" customWidth="1"/>
    <col min="8447" max="8447" width="2.625" customWidth="1"/>
    <col min="8448" max="8448" width="22" customWidth="1"/>
    <col min="8449" max="8450" width="16.375" customWidth="1"/>
    <col min="8700" max="8700" width="17.125" customWidth="1"/>
    <col min="8701" max="8702" width="16.375" customWidth="1"/>
    <col min="8703" max="8703" width="2.625" customWidth="1"/>
    <col min="8704" max="8704" width="22" customWidth="1"/>
    <col min="8705" max="8706" width="16.375" customWidth="1"/>
    <col min="8956" max="8956" width="17.125" customWidth="1"/>
    <col min="8957" max="8958" width="16.375" customWidth="1"/>
    <col min="8959" max="8959" width="2.625" customWidth="1"/>
    <col min="8960" max="8960" width="22" customWidth="1"/>
    <col min="8961" max="8962" width="16.375" customWidth="1"/>
    <col min="9212" max="9212" width="17.125" customWidth="1"/>
    <col min="9213" max="9214" width="16.375" customWidth="1"/>
    <col min="9215" max="9215" width="2.625" customWidth="1"/>
    <col min="9216" max="9216" width="22" customWidth="1"/>
    <col min="9217" max="9218" width="16.375" customWidth="1"/>
    <col min="9468" max="9468" width="17.125" customWidth="1"/>
    <col min="9469" max="9470" width="16.375" customWidth="1"/>
    <col min="9471" max="9471" width="2.625" customWidth="1"/>
    <col min="9472" max="9472" width="22" customWidth="1"/>
    <col min="9473" max="9474" width="16.375" customWidth="1"/>
    <col min="9724" max="9724" width="17.125" customWidth="1"/>
    <col min="9725" max="9726" width="16.375" customWidth="1"/>
    <col min="9727" max="9727" width="2.625" customWidth="1"/>
    <col min="9728" max="9728" width="22" customWidth="1"/>
    <col min="9729" max="9730" width="16.375" customWidth="1"/>
    <col min="9980" max="9980" width="17.125" customWidth="1"/>
    <col min="9981" max="9982" width="16.375" customWidth="1"/>
    <col min="9983" max="9983" width="2.625" customWidth="1"/>
    <col min="9984" max="9984" width="22" customWidth="1"/>
    <col min="9985" max="9986" width="16.375" customWidth="1"/>
    <col min="10236" max="10236" width="17.125" customWidth="1"/>
    <col min="10237" max="10238" width="16.375" customWidth="1"/>
    <col min="10239" max="10239" width="2.625" customWidth="1"/>
    <col min="10240" max="10240" width="22" customWidth="1"/>
    <col min="10241" max="10242" width="16.375" customWidth="1"/>
    <col min="10492" max="10492" width="17.125" customWidth="1"/>
    <col min="10493" max="10494" width="16.375" customWidth="1"/>
    <col min="10495" max="10495" width="2.625" customWidth="1"/>
    <col min="10496" max="10496" width="22" customWidth="1"/>
    <col min="10497" max="10498" width="16.375" customWidth="1"/>
    <col min="10748" max="10748" width="17.125" customWidth="1"/>
    <col min="10749" max="10750" width="16.375" customWidth="1"/>
    <col min="10751" max="10751" width="2.625" customWidth="1"/>
    <col min="10752" max="10752" width="22" customWidth="1"/>
    <col min="10753" max="10754" width="16.375" customWidth="1"/>
    <col min="11004" max="11004" width="17.125" customWidth="1"/>
    <col min="11005" max="11006" width="16.375" customWidth="1"/>
    <col min="11007" max="11007" width="2.625" customWidth="1"/>
    <col min="11008" max="11008" width="22" customWidth="1"/>
    <col min="11009" max="11010" width="16.375" customWidth="1"/>
    <col min="11260" max="11260" width="17.125" customWidth="1"/>
    <col min="11261" max="11262" width="16.375" customWidth="1"/>
    <col min="11263" max="11263" width="2.625" customWidth="1"/>
    <col min="11264" max="11264" width="22" customWidth="1"/>
    <col min="11265" max="11266" width="16.375" customWidth="1"/>
    <col min="11516" max="11516" width="17.125" customWidth="1"/>
    <col min="11517" max="11518" width="16.375" customWidth="1"/>
    <col min="11519" max="11519" width="2.625" customWidth="1"/>
    <col min="11520" max="11520" width="22" customWidth="1"/>
    <col min="11521" max="11522" width="16.375" customWidth="1"/>
    <col min="11772" max="11772" width="17.125" customWidth="1"/>
    <col min="11773" max="11774" width="16.375" customWidth="1"/>
    <col min="11775" max="11775" width="2.625" customWidth="1"/>
    <col min="11776" max="11776" width="22" customWidth="1"/>
    <col min="11777" max="11778" width="16.375" customWidth="1"/>
    <col min="12028" max="12028" width="17.125" customWidth="1"/>
    <col min="12029" max="12030" width="16.375" customWidth="1"/>
    <col min="12031" max="12031" width="2.625" customWidth="1"/>
    <col min="12032" max="12032" width="22" customWidth="1"/>
    <col min="12033" max="12034" width="16.375" customWidth="1"/>
    <col min="12284" max="12284" width="17.125" customWidth="1"/>
    <col min="12285" max="12286" width="16.375" customWidth="1"/>
    <col min="12287" max="12287" width="2.625" customWidth="1"/>
    <col min="12288" max="12288" width="22" customWidth="1"/>
    <col min="12289" max="12290" width="16.375" customWidth="1"/>
    <col min="12540" max="12540" width="17.125" customWidth="1"/>
    <col min="12541" max="12542" width="16.375" customWidth="1"/>
    <col min="12543" max="12543" width="2.625" customWidth="1"/>
    <col min="12544" max="12544" width="22" customWidth="1"/>
    <col min="12545" max="12546" width="16.375" customWidth="1"/>
    <col min="12796" max="12796" width="17.125" customWidth="1"/>
    <col min="12797" max="12798" width="16.375" customWidth="1"/>
    <col min="12799" max="12799" width="2.625" customWidth="1"/>
    <col min="12800" max="12800" width="22" customWidth="1"/>
    <col min="12801" max="12802" width="16.375" customWidth="1"/>
    <col min="13052" max="13052" width="17.125" customWidth="1"/>
    <col min="13053" max="13054" width="16.375" customWidth="1"/>
    <col min="13055" max="13055" width="2.625" customWidth="1"/>
    <col min="13056" max="13056" width="22" customWidth="1"/>
    <col min="13057" max="13058" width="16.375" customWidth="1"/>
    <col min="13308" max="13308" width="17.125" customWidth="1"/>
    <col min="13309" max="13310" width="16.375" customWidth="1"/>
    <col min="13311" max="13311" width="2.625" customWidth="1"/>
    <col min="13312" max="13312" width="22" customWidth="1"/>
    <col min="13313" max="13314" width="16.375" customWidth="1"/>
    <col min="13564" max="13564" width="17.125" customWidth="1"/>
    <col min="13565" max="13566" width="16.375" customWidth="1"/>
    <col min="13567" max="13567" width="2.625" customWidth="1"/>
    <col min="13568" max="13568" width="22" customWidth="1"/>
    <col min="13569" max="13570" width="16.375" customWidth="1"/>
    <col min="13820" max="13820" width="17.125" customWidth="1"/>
    <col min="13821" max="13822" width="16.375" customWidth="1"/>
    <col min="13823" max="13823" width="2.625" customWidth="1"/>
    <col min="13824" max="13824" width="22" customWidth="1"/>
    <col min="13825" max="13826" width="16.375" customWidth="1"/>
    <col min="14076" max="14076" width="17.125" customWidth="1"/>
    <col min="14077" max="14078" width="16.375" customWidth="1"/>
    <col min="14079" max="14079" width="2.625" customWidth="1"/>
    <col min="14080" max="14080" width="22" customWidth="1"/>
    <col min="14081" max="14082" width="16.375" customWidth="1"/>
    <col min="14332" max="14332" width="17.125" customWidth="1"/>
    <col min="14333" max="14334" width="16.375" customWidth="1"/>
    <col min="14335" max="14335" width="2.625" customWidth="1"/>
    <col min="14336" max="14336" width="22" customWidth="1"/>
    <col min="14337" max="14338" width="16.375" customWidth="1"/>
    <col min="14588" max="14588" width="17.125" customWidth="1"/>
    <col min="14589" max="14590" width="16.375" customWidth="1"/>
    <col min="14591" max="14591" width="2.625" customWidth="1"/>
    <col min="14592" max="14592" width="22" customWidth="1"/>
    <col min="14593" max="14594" width="16.375" customWidth="1"/>
    <col min="14844" max="14844" width="17.125" customWidth="1"/>
    <col min="14845" max="14846" width="16.375" customWidth="1"/>
    <col min="14847" max="14847" width="2.625" customWidth="1"/>
    <col min="14848" max="14848" width="22" customWidth="1"/>
    <col min="14849" max="14850" width="16.375" customWidth="1"/>
    <col min="15100" max="15100" width="17.125" customWidth="1"/>
    <col min="15101" max="15102" width="16.375" customWidth="1"/>
    <col min="15103" max="15103" width="2.625" customWidth="1"/>
    <col min="15104" max="15104" width="22" customWidth="1"/>
    <col min="15105" max="15106" width="16.375" customWidth="1"/>
    <col min="15356" max="15356" width="17.125" customWidth="1"/>
    <col min="15357" max="15358" width="16.375" customWidth="1"/>
    <col min="15359" max="15359" width="2.625" customWidth="1"/>
    <col min="15360" max="15360" width="22" customWidth="1"/>
    <col min="15361" max="15362" width="16.375" customWidth="1"/>
    <col min="15612" max="15612" width="17.125" customWidth="1"/>
    <col min="15613" max="15614" width="16.375" customWidth="1"/>
    <col min="15615" max="15615" width="2.625" customWidth="1"/>
    <col min="15616" max="15616" width="22" customWidth="1"/>
    <col min="15617" max="15618" width="16.375" customWidth="1"/>
    <col min="15868" max="15868" width="17.125" customWidth="1"/>
    <col min="15869" max="15870" width="16.375" customWidth="1"/>
    <col min="15871" max="15871" width="2.625" customWidth="1"/>
    <col min="15872" max="15872" width="22" customWidth="1"/>
    <col min="15873" max="15874" width="16.375" customWidth="1"/>
    <col min="16124" max="16124" width="17.125" customWidth="1"/>
    <col min="16125" max="16126" width="16.375" customWidth="1"/>
    <col min="16127" max="16127" width="2.625" customWidth="1"/>
    <col min="16128" max="16128" width="22" customWidth="1"/>
    <col min="16129" max="16130" width="16.375" customWidth="1"/>
  </cols>
  <sheetData>
    <row r="1" spans="1:15" ht="23.25" customHeight="1">
      <c r="B1" s="235"/>
      <c r="C1" s="3"/>
      <c r="D1" s="4"/>
      <c r="E1" s="142" t="s">
        <v>143</v>
      </c>
      <c r="F1" s="142"/>
      <c r="G1" s="143"/>
      <c r="H1" s="143"/>
      <c r="I1" s="143"/>
      <c r="J1" s="4"/>
    </row>
    <row r="2" spans="1:15" ht="30.75" customHeight="1">
      <c r="B2" s="2" t="str">
        <f ca="1">IF(ISBLANK(B1),G19,IF(TYPE(B1)=1,G19&amp;" - "&amp;TEXT(B1,"ddd")&amp;", "&amp;TEXT(B1,"dd mmm yyyy"),"Above date is invalid"))</f>
        <v>Farewell</v>
      </c>
      <c r="C2" s="2"/>
      <c r="D2" s="4"/>
      <c r="E2" s="4"/>
      <c r="F2" s="4"/>
      <c r="H2" s="144" t="str">
        <f ca="1">"In cell B2, to change the event name ''"&amp;G19&amp;""", rename the tab"</f>
        <v>In cell B2, to change the event name ''Farewell", rename the tab</v>
      </c>
      <c r="I2" s="145"/>
      <c r="J2" s="144"/>
      <c r="K2" s="145"/>
      <c r="L2" s="145"/>
      <c r="M2" s="145"/>
    </row>
    <row r="3" spans="1:15" ht="22.5" customHeight="1">
      <c r="A3" s="2"/>
      <c r="B3" s="3"/>
      <c r="C3" s="3"/>
      <c r="D3" s="10"/>
      <c r="E3" s="4"/>
      <c r="F3" s="4"/>
      <c r="J3" s="10"/>
    </row>
    <row r="4" spans="1:15" s="276" customFormat="1" ht="19.5">
      <c r="A4" s="245" t="s">
        <v>13</v>
      </c>
      <c r="B4" s="246"/>
      <c r="C4" s="247" t="s">
        <v>52</v>
      </c>
      <c r="D4" s="248"/>
      <c r="E4" s="245" t="s">
        <v>48</v>
      </c>
      <c r="F4" s="249"/>
      <c r="G4" s="246"/>
      <c r="H4" s="247"/>
      <c r="I4" s="247" t="s">
        <v>52</v>
      </c>
      <c r="J4" s="248"/>
      <c r="K4" s="245" t="s">
        <v>55</v>
      </c>
      <c r="L4" s="246"/>
      <c r="M4" s="246"/>
      <c r="N4" s="246"/>
      <c r="O4" s="246"/>
    </row>
    <row r="5" spans="1:15">
      <c r="B5" s="1" t="str">
        <f>+B24</f>
        <v>Total Site</v>
      </c>
      <c r="C5" s="43">
        <f>+C24</f>
        <v>0</v>
      </c>
      <c r="D5" s="11"/>
      <c r="E5" s="5"/>
      <c r="F5" s="386"/>
      <c r="G5" s="386" t="str">
        <f>+F20</f>
        <v>Total Admissions-Ambassadors</v>
      </c>
      <c r="H5" s="386"/>
      <c r="I5" s="43">
        <f>+I20</f>
        <v>0</v>
      </c>
      <c r="J5" s="11"/>
      <c r="K5" s="386"/>
      <c r="L5" s="386"/>
      <c r="M5" s="386"/>
    </row>
    <row r="6" spans="1:15">
      <c r="B6" s="1" t="str">
        <f>+B33</f>
        <v>Total Decorations</v>
      </c>
      <c r="C6" s="43">
        <f>+C33</f>
        <v>0</v>
      </c>
      <c r="D6" s="11"/>
      <c r="E6" s="5"/>
      <c r="F6" s="386"/>
      <c r="G6" s="386" t="str">
        <f>+F30</f>
        <v>Total Admissions-Hosts</v>
      </c>
      <c r="H6" s="386"/>
      <c r="I6" s="43">
        <f>+I30</f>
        <v>0</v>
      </c>
      <c r="J6" s="11"/>
      <c r="K6" s="386"/>
      <c r="L6" s="6" t="str">
        <f>+E4</f>
        <v>Source of Funds</v>
      </c>
      <c r="M6" s="386"/>
      <c r="N6" s="5" t="s">
        <v>52</v>
      </c>
    </row>
    <row r="7" spans="1:15">
      <c r="B7" s="1" t="str">
        <f>+B42</f>
        <v>Total Publicity</v>
      </c>
      <c r="C7" s="43">
        <f>+C42</f>
        <v>0</v>
      </c>
      <c r="D7" s="11"/>
      <c r="E7" s="5"/>
      <c r="F7" s="386"/>
      <c r="G7" s="386" t="str">
        <f>+F40</f>
        <v>Total Miscellaneous Source of Funds</v>
      </c>
      <c r="H7" s="386"/>
      <c r="I7" s="43">
        <f>+I40</f>
        <v>0</v>
      </c>
      <c r="J7" s="11"/>
      <c r="K7" s="386"/>
      <c r="L7" s="386"/>
      <c r="M7" s="386" t="str">
        <f>+G5</f>
        <v>Total Admissions-Ambassadors</v>
      </c>
      <c r="N7" s="43">
        <f>+I5</f>
        <v>0</v>
      </c>
    </row>
    <row r="8" spans="1:15">
      <c r="B8" s="1" t="str">
        <f>+B51</f>
        <v>Total Refreshments</v>
      </c>
      <c r="C8" s="43">
        <f>+C51</f>
        <v>0</v>
      </c>
      <c r="D8" s="11"/>
      <c r="E8" s="5"/>
      <c r="F8" s="386"/>
      <c r="G8" s="386"/>
      <c r="H8" s="386"/>
      <c r="I8" s="386"/>
      <c r="J8" s="11"/>
      <c r="K8" s="386"/>
      <c r="L8" s="386"/>
      <c r="M8" s="386" t="str">
        <f>+G6</f>
        <v>Total Admissions-Hosts</v>
      </c>
      <c r="N8" s="43">
        <f>+I6</f>
        <v>0</v>
      </c>
    </row>
    <row r="9" spans="1:15" ht="16.5" thickBot="1">
      <c r="B9" s="1" t="str">
        <f>+B60</f>
        <v>Total Program</v>
      </c>
      <c r="C9" s="43">
        <f>+C60</f>
        <v>0</v>
      </c>
      <c r="D9" s="11"/>
      <c r="E9" s="5"/>
      <c r="F9" s="386"/>
      <c r="G9" s="386"/>
      <c r="H9" s="386"/>
      <c r="I9" s="386"/>
      <c r="J9" s="11"/>
      <c r="K9" s="386"/>
      <c r="L9" s="386"/>
      <c r="M9" s="386" t="str">
        <f>+G7</f>
        <v>Total Miscellaneous Source of Funds</v>
      </c>
      <c r="N9" s="482">
        <f>+I7</f>
        <v>0</v>
      </c>
    </row>
    <row r="10" spans="1:15" ht="16.5" thickTop="1">
      <c r="B10" s="1" t="str">
        <f>+B69</f>
        <v>Total Prizes</v>
      </c>
      <c r="C10" s="43">
        <f>+C69</f>
        <v>0</v>
      </c>
      <c r="D10" s="11"/>
      <c r="E10" s="5"/>
      <c r="F10" s="386"/>
      <c r="G10" s="386"/>
      <c r="H10" s="386"/>
      <c r="I10" s="386"/>
      <c r="J10" s="11"/>
      <c r="K10" s="386"/>
      <c r="L10" s="386"/>
      <c r="M10" s="6" t="str">
        <f>+G12</f>
        <v>Total Source of Funds</v>
      </c>
      <c r="N10" s="483">
        <f>+I12</f>
        <v>0</v>
      </c>
    </row>
    <row r="11" spans="1:15" ht="16.5" thickBot="1">
      <c r="B11" s="1" t="str">
        <f>+B78</f>
        <v>Total Miscellaneous</v>
      </c>
      <c r="C11" s="482">
        <f>+C78</f>
        <v>0</v>
      </c>
      <c r="D11" s="11"/>
      <c r="E11" s="5"/>
      <c r="F11" s="386"/>
      <c r="G11" s="386"/>
      <c r="H11" s="386"/>
      <c r="I11" s="484"/>
      <c r="J11" s="11"/>
      <c r="K11" s="386"/>
      <c r="L11" s="386"/>
      <c r="M11" s="386"/>
      <c r="N11" s="386"/>
    </row>
    <row r="12" spans="1:15" ht="17.25" thickTop="1" thickBot="1">
      <c r="B12" s="6" t="str">
        <f>+"Total "&amp;A4</f>
        <v>Total Expenses</v>
      </c>
      <c r="C12" s="480">
        <f>SUM(C5:C11)</f>
        <v>0</v>
      </c>
      <c r="D12" s="11"/>
      <c r="E12" s="5"/>
      <c r="F12" s="386"/>
      <c r="G12" s="6" t="str">
        <f>+"Total "&amp;E4</f>
        <v>Total Source of Funds</v>
      </c>
      <c r="H12" s="386"/>
      <c r="I12" s="480">
        <f>SUM(I5:I11)</f>
        <v>0</v>
      </c>
      <c r="J12" s="11"/>
      <c r="K12" s="386"/>
      <c r="L12" s="386"/>
      <c r="M12" s="386"/>
      <c r="N12" s="386"/>
    </row>
    <row r="13" spans="1:15">
      <c r="A13" s="7"/>
      <c r="B13" s="7"/>
      <c r="C13" s="7"/>
      <c r="D13" s="12"/>
      <c r="E13" s="8"/>
      <c r="F13" s="7"/>
      <c r="G13" s="7"/>
      <c r="H13" s="7"/>
      <c r="I13" s="386"/>
      <c r="J13" s="12"/>
      <c r="K13" s="386"/>
      <c r="L13" s="6" t="str">
        <f>+A4</f>
        <v>Expenses</v>
      </c>
      <c r="M13" s="386"/>
      <c r="N13" s="386"/>
    </row>
    <row r="14" spans="1:15">
      <c r="C14" s="386"/>
      <c r="D14" s="11"/>
      <c r="E14" s="386"/>
      <c r="F14" s="386"/>
      <c r="G14" s="386"/>
      <c r="H14" s="386"/>
      <c r="I14" s="386"/>
      <c r="J14" s="11"/>
      <c r="K14" s="386"/>
      <c r="L14" s="386"/>
      <c r="M14" s="386" t="str">
        <f t="shared" ref="M14:N21" si="0">+B5</f>
        <v>Total Site</v>
      </c>
      <c r="N14" s="43">
        <f t="shared" si="0"/>
        <v>0</v>
      </c>
    </row>
    <row r="15" spans="1:15">
      <c r="C15" s="386"/>
      <c r="D15" s="11"/>
      <c r="E15" s="386"/>
      <c r="F15" s="386"/>
      <c r="G15" s="386"/>
      <c r="H15" s="386"/>
      <c r="I15" s="386"/>
      <c r="J15" s="11"/>
      <c r="K15" s="386"/>
      <c r="L15" s="386"/>
      <c r="M15" s="386" t="str">
        <f t="shared" si="0"/>
        <v>Total Decorations</v>
      </c>
      <c r="N15" s="43">
        <f t="shared" si="0"/>
        <v>0</v>
      </c>
    </row>
    <row r="16" spans="1:15">
      <c r="C16" s="386"/>
      <c r="D16" s="11"/>
      <c r="E16" s="386"/>
      <c r="F16" s="386"/>
      <c r="G16" s="386"/>
      <c r="H16" s="386"/>
      <c r="I16" s="386"/>
      <c r="J16" s="11"/>
      <c r="K16" s="386"/>
      <c r="L16" s="386"/>
      <c r="M16" s="386" t="str">
        <f t="shared" si="0"/>
        <v>Total Publicity</v>
      </c>
      <c r="N16" s="43">
        <f t="shared" si="0"/>
        <v>0</v>
      </c>
    </row>
    <row r="17" spans="1:14">
      <c r="A17" s="6" t="s">
        <v>15</v>
      </c>
      <c r="C17" s="5" t="s">
        <v>14</v>
      </c>
      <c r="D17" s="11"/>
      <c r="E17" s="6" t="s">
        <v>58</v>
      </c>
      <c r="F17" s="6"/>
      <c r="G17" s="6"/>
      <c r="H17" s="6"/>
      <c r="I17" s="6" t="s">
        <v>14</v>
      </c>
      <c r="J17" s="11"/>
      <c r="K17" s="386"/>
      <c r="L17" s="386"/>
      <c r="M17" s="386" t="str">
        <f t="shared" si="0"/>
        <v>Total Refreshments</v>
      </c>
      <c r="N17" s="43">
        <f t="shared" si="0"/>
        <v>0</v>
      </c>
    </row>
    <row r="18" spans="1:14">
      <c r="B18" s="26" t="s">
        <v>17</v>
      </c>
      <c r="C18" s="428"/>
      <c r="D18" s="11"/>
      <c r="E18" s="386"/>
      <c r="F18" s="13" t="s">
        <v>53</v>
      </c>
      <c r="G18" s="13" t="s">
        <v>49</v>
      </c>
      <c r="H18" s="6" t="s">
        <v>50</v>
      </c>
      <c r="I18" s="6"/>
      <c r="J18" s="11"/>
      <c r="K18" s="386"/>
      <c r="L18" s="386"/>
      <c r="M18" s="386" t="str">
        <f t="shared" si="0"/>
        <v>Total Program</v>
      </c>
      <c r="N18" s="43">
        <f t="shared" si="0"/>
        <v>0</v>
      </c>
    </row>
    <row r="19" spans="1:14" ht="16.5" thickBot="1">
      <c r="B19" s="26" t="s">
        <v>19</v>
      </c>
      <c r="C19" s="428"/>
      <c r="D19" s="11"/>
      <c r="E19" s="386"/>
      <c r="F19" s="328" t="str">
        <f>IF(BUDGET!I2&gt;0,BUDGET!I2,"")</f>
        <v/>
      </c>
      <c r="G19" s="14" t="str">
        <f ca="1">MID(CELL("filename",A1),IF(ISNUMBER(FIND("]",CELL("filename",A1))),FIND("]",CELL("filename",A1))+1,FIND("#$",CELL("filename",A1))+2),31)</f>
        <v>Farewell</v>
      </c>
      <c r="H19" s="383">
        <f>IF(F19="",0,(C12-I30-I40)/F19)</f>
        <v>0</v>
      </c>
      <c r="I19" s="482">
        <f>IF(F19&lt;&gt;"",+H19*F19,0)</f>
        <v>0</v>
      </c>
      <c r="J19" s="11"/>
      <c r="K19" s="386"/>
      <c r="L19" s="386"/>
      <c r="M19" s="386" t="str">
        <f t="shared" si="0"/>
        <v>Total Prizes</v>
      </c>
      <c r="N19" s="43">
        <f t="shared" si="0"/>
        <v>0</v>
      </c>
    </row>
    <row r="20" spans="1:14" ht="17.25" thickTop="1" thickBot="1">
      <c r="B20" s="26" t="s">
        <v>21</v>
      </c>
      <c r="C20" s="428"/>
      <c r="D20" s="11"/>
      <c r="E20" s="386"/>
      <c r="F20" s="386" t="str">
        <f>+"Total "&amp;E17</f>
        <v>Total Admissions-Ambassadors</v>
      </c>
      <c r="G20" s="386"/>
      <c r="H20" s="386"/>
      <c r="I20" s="480">
        <f>+I19</f>
        <v>0</v>
      </c>
      <c r="J20" s="11"/>
      <c r="K20" s="386"/>
      <c r="L20" s="386"/>
      <c r="M20" s="386" t="str">
        <f t="shared" si="0"/>
        <v>Total Miscellaneous</v>
      </c>
      <c r="N20" s="482">
        <f t="shared" si="0"/>
        <v>0</v>
      </c>
    </row>
    <row r="21" spans="1:14">
      <c r="B21" s="26" t="s">
        <v>23</v>
      </c>
      <c r="C21" s="428"/>
      <c r="D21" s="11"/>
      <c r="E21" s="386"/>
      <c r="F21" s="9"/>
      <c r="G21" s="386"/>
      <c r="H21" s="386"/>
      <c r="I21" s="386"/>
      <c r="J21" s="11"/>
      <c r="K21" s="386"/>
      <c r="L21" s="386"/>
      <c r="M21" s="6" t="str">
        <f t="shared" si="0"/>
        <v>Total Expenses</v>
      </c>
      <c r="N21" s="483">
        <f t="shared" si="0"/>
        <v>0</v>
      </c>
    </row>
    <row r="22" spans="1:14" ht="16.5" thickBot="1">
      <c r="B22" s="26" t="s">
        <v>47</v>
      </c>
      <c r="C22" s="428"/>
      <c r="D22" s="11"/>
      <c r="E22" s="6" t="s">
        <v>59</v>
      </c>
      <c r="F22" s="386"/>
      <c r="G22" s="386"/>
      <c r="H22" s="386"/>
      <c r="I22" s="386"/>
      <c r="J22" s="11"/>
      <c r="K22" s="386"/>
      <c r="L22" s="386"/>
      <c r="M22" s="386"/>
      <c r="N22" s="486"/>
    </row>
    <row r="23" spans="1:14" ht="17.25" thickTop="1" thickBot="1">
      <c r="B23" s="26" t="s">
        <v>47</v>
      </c>
      <c r="C23" s="481"/>
      <c r="D23" s="11"/>
      <c r="E23" s="386"/>
      <c r="F23" s="13" t="s">
        <v>53</v>
      </c>
      <c r="G23" s="13" t="s">
        <v>49</v>
      </c>
      <c r="H23" s="6" t="s">
        <v>50</v>
      </c>
      <c r="I23" s="386"/>
      <c r="J23" s="11"/>
      <c r="K23" s="386"/>
      <c r="L23" s="6" t="s">
        <v>57</v>
      </c>
      <c r="M23" s="386"/>
      <c r="N23" s="485">
        <f>+N10-N21</f>
        <v>0</v>
      </c>
    </row>
    <row r="24" spans="1:14" ht="17.25" thickTop="1" thickBot="1">
      <c r="B24" s="1" t="str">
        <f>+"Total "&amp;A17</f>
        <v>Total Site</v>
      </c>
      <c r="C24" s="480">
        <f>SUM(C17:C23)</f>
        <v>0</v>
      </c>
      <c r="D24" s="11"/>
      <c r="E24" s="386"/>
      <c r="F24" s="425"/>
      <c r="G24" s="430"/>
      <c r="H24" s="427"/>
      <c r="I24" s="43">
        <f t="shared" ref="I24:I29" si="1">+H24*F24</f>
        <v>0</v>
      </c>
      <c r="J24" s="11"/>
      <c r="K24" s="386"/>
      <c r="L24" s="386"/>
      <c r="M24" s="386"/>
      <c r="N24" s="386"/>
    </row>
    <row r="25" spans="1:14">
      <c r="C25" s="386"/>
      <c r="D25" s="11"/>
      <c r="E25" s="386"/>
      <c r="F25" s="425"/>
      <c r="G25" s="430"/>
      <c r="H25" s="427"/>
      <c r="I25" s="43">
        <f t="shared" si="1"/>
        <v>0</v>
      </c>
      <c r="J25" s="11"/>
      <c r="K25" s="386"/>
      <c r="L25" s="386"/>
      <c r="M25" s="386"/>
    </row>
    <row r="26" spans="1:14">
      <c r="A26" s="7" t="s">
        <v>25</v>
      </c>
      <c r="C26" s="386"/>
      <c r="D26" s="11"/>
      <c r="E26" s="386"/>
      <c r="F26" s="425"/>
      <c r="G26" s="430"/>
      <c r="H26" s="426"/>
      <c r="I26" s="43">
        <f t="shared" si="1"/>
        <v>0</v>
      </c>
      <c r="J26" s="11"/>
      <c r="K26" s="386"/>
      <c r="L26" s="386"/>
      <c r="M26" s="386"/>
    </row>
    <row r="27" spans="1:14">
      <c r="B27" s="26" t="s">
        <v>27</v>
      </c>
      <c r="C27" s="428"/>
      <c r="D27" s="11"/>
      <c r="E27" s="386"/>
      <c r="F27" s="425"/>
      <c r="G27" s="430"/>
      <c r="H27" s="426"/>
      <c r="I27" s="43">
        <f t="shared" si="1"/>
        <v>0</v>
      </c>
      <c r="J27" s="11"/>
      <c r="K27" s="386"/>
      <c r="L27" s="386"/>
      <c r="M27" s="386"/>
    </row>
    <row r="28" spans="1:14">
      <c r="B28" s="26" t="s">
        <v>29</v>
      </c>
      <c r="C28" s="428"/>
      <c r="D28" s="11"/>
      <c r="E28" s="386"/>
      <c r="F28" s="425"/>
      <c r="G28" s="430"/>
      <c r="H28" s="426"/>
      <c r="I28" s="43">
        <f t="shared" si="1"/>
        <v>0</v>
      </c>
      <c r="J28" s="11"/>
      <c r="K28" s="386"/>
      <c r="L28" s="386"/>
      <c r="M28" s="386"/>
    </row>
    <row r="29" spans="1:14" ht="16.5" thickBot="1">
      <c r="B29" s="26" t="s">
        <v>31</v>
      </c>
      <c r="C29" s="428"/>
      <c r="D29" s="11"/>
      <c r="E29" s="386"/>
      <c r="F29" s="425"/>
      <c r="G29" s="430"/>
      <c r="H29" s="426"/>
      <c r="I29" s="482">
        <f t="shared" si="1"/>
        <v>0</v>
      </c>
      <c r="J29" s="11"/>
      <c r="K29" s="386"/>
      <c r="L29" s="386"/>
      <c r="M29" s="386"/>
    </row>
    <row r="30" spans="1:14" ht="17.25" thickTop="1" thickBot="1">
      <c r="B30" s="26" t="s">
        <v>33</v>
      </c>
      <c r="C30" s="428"/>
      <c r="D30" s="11"/>
      <c r="E30" s="386"/>
      <c r="F30" s="386" t="str">
        <f>+"Total "&amp;E22</f>
        <v>Total Admissions-Hosts</v>
      </c>
      <c r="G30" s="386"/>
      <c r="H30" s="386"/>
      <c r="I30" s="480">
        <f>SUM(I24:I29)</f>
        <v>0</v>
      </c>
      <c r="J30" s="11"/>
      <c r="K30" s="386"/>
      <c r="L30" s="386"/>
      <c r="M30" s="386"/>
    </row>
    <row r="31" spans="1:14">
      <c r="B31" s="26" t="s">
        <v>35</v>
      </c>
      <c r="C31" s="428"/>
      <c r="D31" s="11"/>
      <c r="E31" s="386"/>
      <c r="F31" s="9"/>
      <c r="G31" s="386"/>
      <c r="H31" s="386"/>
      <c r="I31" s="386"/>
      <c r="J31" s="11"/>
      <c r="K31" s="386"/>
      <c r="L31" s="386"/>
      <c r="M31" s="386"/>
    </row>
    <row r="32" spans="1:14" ht="16.5" thickBot="1">
      <c r="B32" s="27" t="s">
        <v>47</v>
      </c>
      <c r="C32" s="481"/>
      <c r="D32" s="11"/>
      <c r="E32" s="6" t="s">
        <v>54</v>
      </c>
      <c r="F32" s="386"/>
      <c r="G32" s="386"/>
      <c r="H32" s="386"/>
      <c r="I32" s="386"/>
      <c r="J32" s="11"/>
      <c r="K32" s="386"/>
      <c r="L32" s="386"/>
      <c r="M32" s="386"/>
    </row>
    <row r="33" spans="1:13" ht="17.25" thickTop="1" thickBot="1">
      <c r="B33" s="1" t="str">
        <f>+"Total "&amp;A26</f>
        <v>Total Decorations</v>
      </c>
      <c r="C33" s="480">
        <f>SUM(C26:C32)</f>
        <v>0</v>
      </c>
      <c r="D33" s="11"/>
      <c r="E33" s="386"/>
      <c r="F33" s="13" t="s">
        <v>53</v>
      </c>
      <c r="G33" s="13" t="s">
        <v>49</v>
      </c>
      <c r="H33" s="6" t="s">
        <v>50</v>
      </c>
      <c r="I33" s="386"/>
      <c r="J33" s="11"/>
      <c r="K33" s="386"/>
      <c r="L33" s="386"/>
      <c r="M33" s="386"/>
    </row>
    <row r="34" spans="1:13">
      <c r="C34" s="386"/>
      <c r="D34" s="11"/>
      <c r="E34" s="386"/>
      <c r="F34" s="425"/>
      <c r="G34" s="121"/>
      <c r="H34" s="426"/>
      <c r="I34" s="43">
        <f t="shared" ref="I34:I39" si="2">+H34*F34</f>
        <v>0</v>
      </c>
      <c r="J34" s="11"/>
      <c r="K34" s="386"/>
      <c r="L34" s="386"/>
      <c r="M34" s="386"/>
    </row>
    <row r="35" spans="1:13">
      <c r="A35" s="7" t="s">
        <v>36</v>
      </c>
      <c r="C35" s="386"/>
      <c r="D35" s="11"/>
      <c r="E35" s="386"/>
      <c r="F35" s="425"/>
      <c r="G35" s="121"/>
      <c r="H35" s="426"/>
      <c r="I35" s="43">
        <f t="shared" si="2"/>
        <v>0</v>
      </c>
      <c r="J35" s="11"/>
      <c r="K35" s="386"/>
      <c r="L35" s="386"/>
      <c r="M35" s="386"/>
    </row>
    <row r="36" spans="1:13">
      <c r="B36" s="26" t="s">
        <v>38</v>
      </c>
      <c r="C36" s="428"/>
      <c r="D36" s="11"/>
      <c r="E36" s="386"/>
      <c r="F36" s="425"/>
      <c r="G36" s="121"/>
      <c r="H36" s="426"/>
      <c r="I36" s="43">
        <f t="shared" si="2"/>
        <v>0</v>
      </c>
      <c r="J36" s="11"/>
      <c r="K36" s="386"/>
      <c r="L36" s="386"/>
      <c r="M36" s="386"/>
    </row>
    <row r="37" spans="1:13">
      <c r="B37" s="26" t="s">
        <v>40</v>
      </c>
      <c r="C37" s="428"/>
      <c r="D37" s="11"/>
      <c r="E37" s="386"/>
      <c r="F37" s="425"/>
      <c r="G37" s="121"/>
      <c r="H37" s="426"/>
      <c r="I37" s="43">
        <f t="shared" si="2"/>
        <v>0</v>
      </c>
      <c r="J37" s="11"/>
      <c r="K37" s="386"/>
      <c r="L37" s="386"/>
      <c r="M37" s="386"/>
    </row>
    <row r="38" spans="1:13">
      <c r="B38" s="26" t="s">
        <v>42</v>
      </c>
      <c r="C38" s="428"/>
      <c r="D38" s="11"/>
      <c r="E38" s="386"/>
      <c r="F38" s="425"/>
      <c r="G38" s="121"/>
      <c r="H38" s="426"/>
      <c r="I38" s="43">
        <f t="shared" si="2"/>
        <v>0</v>
      </c>
      <c r="J38" s="11"/>
      <c r="K38" s="386"/>
      <c r="L38" s="386"/>
      <c r="M38" s="386"/>
    </row>
    <row r="39" spans="1:13" ht="16.5" thickBot="1">
      <c r="B39" s="26" t="s">
        <v>47</v>
      </c>
      <c r="C39" s="428"/>
      <c r="D39" s="11"/>
      <c r="E39" s="386"/>
      <c r="F39" s="425"/>
      <c r="G39" s="121"/>
      <c r="H39" s="426"/>
      <c r="I39" s="482">
        <f t="shared" si="2"/>
        <v>0</v>
      </c>
      <c r="J39" s="11"/>
      <c r="K39" s="386"/>
      <c r="L39" s="386"/>
      <c r="M39" s="386"/>
    </row>
    <row r="40" spans="1:13" ht="17.25" thickTop="1" thickBot="1">
      <c r="B40" s="26" t="s">
        <v>47</v>
      </c>
      <c r="C40" s="428"/>
      <c r="D40" s="11"/>
      <c r="E40" s="386"/>
      <c r="F40" s="386" t="str">
        <f>+"Total "&amp;E32</f>
        <v>Total Miscellaneous Source of Funds</v>
      </c>
      <c r="G40" s="386"/>
      <c r="H40" s="386"/>
      <c r="I40" s="480">
        <f>SUM(I34:I39)</f>
        <v>0</v>
      </c>
      <c r="J40" s="11"/>
      <c r="K40" s="386"/>
      <c r="L40" s="386"/>
      <c r="M40" s="386"/>
    </row>
    <row r="41" spans="1:13" ht="16.5" thickBot="1">
      <c r="B41" s="27" t="s">
        <v>47</v>
      </c>
      <c r="C41" s="481"/>
      <c r="D41" s="11"/>
      <c r="E41" s="386"/>
      <c r="F41" s="13"/>
      <c r="G41" s="13"/>
      <c r="H41" s="6"/>
      <c r="I41" s="6"/>
      <c r="J41" s="11"/>
      <c r="K41" s="386"/>
      <c r="L41" s="386"/>
      <c r="M41" s="386"/>
    </row>
    <row r="42" spans="1:13" ht="17.25" thickTop="1" thickBot="1">
      <c r="B42" s="1" t="str">
        <f>+"Total "&amp;A35</f>
        <v>Total Publicity</v>
      </c>
      <c r="C42" s="480">
        <f>SUM(C35:C41)</f>
        <v>0</v>
      </c>
      <c r="D42" s="11"/>
      <c r="E42" s="386"/>
      <c r="F42" s="9"/>
      <c r="G42" s="9"/>
      <c r="H42" s="386"/>
      <c r="I42" s="386"/>
      <c r="J42" s="11"/>
      <c r="K42" s="386"/>
      <c r="L42" s="386"/>
      <c r="M42" s="386"/>
    </row>
    <row r="43" spans="1:13">
      <c r="C43" s="386"/>
      <c r="D43" s="11"/>
      <c r="E43" s="386"/>
      <c r="F43" s="9"/>
      <c r="G43" s="9"/>
      <c r="H43" s="386"/>
      <c r="I43" s="386"/>
      <c r="J43" s="11"/>
      <c r="K43" s="386"/>
      <c r="L43" s="386"/>
      <c r="M43" s="386"/>
    </row>
    <row r="44" spans="1:13">
      <c r="A44" s="7" t="s">
        <v>16</v>
      </c>
      <c r="C44" s="386"/>
      <c r="D44" s="11"/>
      <c r="E44" s="386"/>
      <c r="F44" s="9"/>
      <c r="G44" s="9"/>
      <c r="H44" s="386"/>
      <c r="I44" s="386"/>
      <c r="J44" s="11"/>
      <c r="K44" s="386"/>
      <c r="L44" s="386"/>
      <c r="M44" s="386"/>
    </row>
    <row r="45" spans="1:13">
      <c r="B45" s="384" t="s">
        <v>18</v>
      </c>
      <c r="C45" s="428"/>
      <c r="D45" s="11"/>
      <c r="E45" s="386"/>
      <c r="F45" s="9"/>
      <c r="G45" s="9"/>
      <c r="H45" s="386"/>
      <c r="I45" s="386"/>
      <c r="J45" s="11"/>
      <c r="K45" s="386"/>
      <c r="L45" s="386"/>
      <c r="M45" s="386"/>
    </row>
    <row r="46" spans="1:13">
      <c r="B46" s="26" t="s">
        <v>20</v>
      </c>
      <c r="C46" s="428"/>
      <c r="D46" s="11"/>
      <c r="E46" s="386"/>
      <c r="F46" s="9"/>
      <c r="G46" s="9"/>
      <c r="H46" s="386"/>
      <c r="I46" s="386"/>
      <c r="J46" s="11"/>
      <c r="K46" s="386"/>
      <c r="L46" s="386"/>
      <c r="M46" s="386"/>
    </row>
    <row r="47" spans="1:13">
      <c r="B47" s="26" t="s">
        <v>22</v>
      </c>
      <c r="C47" s="428"/>
      <c r="D47" s="11"/>
      <c r="E47" s="386"/>
      <c r="F47" s="9"/>
      <c r="G47" s="9"/>
      <c r="H47" s="386"/>
      <c r="I47" s="386"/>
      <c r="J47" s="11"/>
      <c r="K47" s="386"/>
      <c r="L47" s="386"/>
      <c r="M47" s="386"/>
    </row>
    <row r="48" spans="1:13">
      <c r="B48" s="26" t="s">
        <v>24</v>
      </c>
      <c r="C48" s="428"/>
      <c r="D48" s="11"/>
      <c r="E48" s="386"/>
      <c r="F48" s="386"/>
      <c r="G48" s="14"/>
      <c r="H48" s="386"/>
      <c r="I48" s="386"/>
      <c r="J48" s="11"/>
      <c r="K48" s="386"/>
      <c r="L48" s="386"/>
      <c r="M48" s="386"/>
    </row>
    <row r="49" spans="1:13">
      <c r="B49" s="26" t="s">
        <v>47</v>
      </c>
      <c r="C49" s="428"/>
      <c r="D49" s="11"/>
      <c r="E49" s="386"/>
      <c r="F49" s="386"/>
      <c r="G49" s="14"/>
      <c r="H49" s="386"/>
      <c r="I49" s="386"/>
      <c r="J49" s="11"/>
      <c r="K49" s="386"/>
      <c r="L49" s="386"/>
      <c r="M49" s="386"/>
    </row>
    <row r="50" spans="1:13" ht="16.5" thickBot="1">
      <c r="B50" s="27" t="s">
        <v>47</v>
      </c>
      <c r="C50" s="481"/>
      <c r="D50" s="11"/>
      <c r="E50" s="386"/>
      <c r="F50" s="386"/>
      <c r="G50" s="386"/>
      <c r="H50" s="386"/>
      <c r="I50" s="386"/>
      <c r="J50" s="11"/>
      <c r="K50" s="386"/>
      <c r="L50" s="386"/>
      <c r="M50" s="386"/>
    </row>
    <row r="51" spans="1:13" ht="17.25" thickTop="1" thickBot="1">
      <c r="B51" s="1" t="str">
        <f>+"Total "&amp;A44</f>
        <v>Total Refreshments</v>
      </c>
      <c r="C51" s="480">
        <f>SUM(C44:C50)</f>
        <v>0</v>
      </c>
      <c r="D51" s="11"/>
      <c r="E51" s="386"/>
      <c r="F51" s="386"/>
      <c r="G51" s="386"/>
      <c r="H51" s="386"/>
      <c r="I51" s="386"/>
      <c r="J51" s="11"/>
      <c r="K51" s="386"/>
      <c r="L51" s="386"/>
      <c r="M51" s="386"/>
    </row>
    <row r="52" spans="1:13">
      <c r="C52" s="386"/>
      <c r="D52" s="11"/>
      <c r="E52" s="386"/>
      <c r="F52" s="386"/>
      <c r="G52" s="386"/>
      <c r="H52" s="386"/>
      <c r="I52" s="386"/>
      <c r="J52" s="11"/>
      <c r="K52" s="386"/>
      <c r="L52" s="386"/>
      <c r="M52" s="386"/>
    </row>
    <row r="53" spans="1:13">
      <c r="A53" s="7" t="s">
        <v>26</v>
      </c>
      <c r="C53" s="386"/>
      <c r="D53" s="11"/>
      <c r="E53" s="386"/>
      <c r="F53" s="386"/>
      <c r="G53" s="386"/>
      <c r="H53" s="386"/>
      <c r="I53" s="386"/>
      <c r="J53" s="11"/>
      <c r="K53" s="386"/>
      <c r="L53" s="386"/>
      <c r="M53" s="386"/>
    </row>
    <row r="54" spans="1:13">
      <c r="B54" s="26" t="s">
        <v>28</v>
      </c>
      <c r="C54" s="428"/>
      <c r="D54" s="11"/>
      <c r="E54" s="386"/>
      <c r="F54" s="386"/>
      <c r="G54" s="386"/>
      <c r="H54" s="386"/>
      <c r="I54" s="386"/>
      <c r="J54" s="11"/>
      <c r="K54" s="386"/>
      <c r="L54" s="386"/>
      <c r="M54" s="386"/>
    </row>
    <row r="55" spans="1:13">
      <c r="B55" s="26" t="s">
        <v>30</v>
      </c>
      <c r="C55" s="428"/>
      <c r="D55" s="11"/>
      <c r="E55" s="386"/>
      <c r="F55" s="386"/>
      <c r="G55" s="386"/>
      <c r="H55" s="386"/>
      <c r="I55" s="386"/>
      <c r="J55" s="11"/>
      <c r="K55" s="386"/>
      <c r="L55" s="386"/>
      <c r="M55" s="386"/>
    </row>
    <row r="56" spans="1:13">
      <c r="B56" s="26" t="s">
        <v>32</v>
      </c>
      <c r="C56" s="428"/>
      <c r="D56" s="11"/>
      <c r="E56" s="386"/>
      <c r="F56" s="386"/>
      <c r="G56" s="386"/>
      <c r="H56" s="386"/>
      <c r="I56" s="386"/>
      <c r="J56" s="11"/>
      <c r="K56" s="386"/>
      <c r="L56" s="386"/>
      <c r="M56" s="386"/>
    </row>
    <row r="57" spans="1:13">
      <c r="B57" s="26" t="s">
        <v>34</v>
      </c>
      <c r="C57" s="428"/>
      <c r="D57" s="11"/>
      <c r="E57" s="386"/>
      <c r="F57" s="386"/>
      <c r="G57" s="386"/>
      <c r="H57" s="386"/>
      <c r="I57" s="386"/>
      <c r="J57" s="11"/>
      <c r="K57" s="386"/>
      <c r="L57" s="386"/>
      <c r="M57" s="386"/>
    </row>
    <row r="58" spans="1:13">
      <c r="B58" s="26" t="s">
        <v>47</v>
      </c>
      <c r="C58" s="428"/>
      <c r="D58" s="11"/>
      <c r="E58" s="386"/>
      <c r="F58" s="386"/>
      <c r="G58" s="386"/>
      <c r="H58" s="386"/>
      <c r="I58" s="386"/>
      <c r="J58" s="11"/>
      <c r="K58" s="386"/>
      <c r="L58" s="386"/>
      <c r="M58" s="386"/>
    </row>
    <row r="59" spans="1:13" ht="16.5" thickBot="1">
      <c r="B59" s="27" t="s">
        <v>47</v>
      </c>
      <c r="C59" s="481"/>
      <c r="D59" s="11"/>
      <c r="E59" s="386"/>
      <c r="F59" s="386"/>
      <c r="G59" s="386"/>
      <c r="H59" s="386"/>
      <c r="I59" s="386"/>
      <c r="J59" s="11"/>
      <c r="K59" s="386"/>
      <c r="L59" s="386"/>
      <c r="M59" s="386"/>
    </row>
    <row r="60" spans="1:13" ht="17.25" thickTop="1" thickBot="1">
      <c r="B60" s="1" t="str">
        <f>+"Total "&amp;A53</f>
        <v>Total Program</v>
      </c>
      <c r="C60" s="480">
        <f>SUM(C53:C59)</f>
        <v>0</v>
      </c>
      <c r="D60" s="11"/>
      <c r="E60" s="386"/>
      <c r="F60" s="386"/>
      <c r="G60" s="386"/>
      <c r="H60" s="386"/>
      <c r="I60" s="386"/>
      <c r="J60" s="11"/>
      <c r="K60" s="386"/>
      <c r="L60" s="386"/>
      <c r="M60" s="386"/>
    </row>
    <row r="61" spans="1:13">
      <c r="C61" s="386"/>
      <c r="D61" s="11"/>
      <c r="E61" s="386"/>
      <c r="F61" s="386"/>
      <c r="G61" s="386"/>
      <c r="H61" s="386"/>
      <c r="I61" s="386"/>
      <c r="J61" s="11"/>
      <c r="K61" s="386"/>
      <c r="L61" s="386"/>
      <c r="M61" s="386"/>
    </row>
    <row r="62" spans="1:13">
      <c r="A62" s="7" t="s">
        <v>37</v>
      </c>
      <c r="C62" s="386"/>
      <c r="D62" s="11"/>
      <c r="E62" s="386"/>
      <c r="F62" s="386"/>
      <c r="G62" s="386"/>
      <c r="H62" s="386"/>
      <c r="I62" s="386"/>
      <c r="J62" s="11"/>
      <c r="K62" s="386"/>
      <c r="L62" s="386"/>
      <c r="M62" s="386"/>
    </row>
    <row r="63" spans="1:13">
      <c r="B63" s="26" t="s">
        <v>39</v>
      </c>
      <c r="C63" s="428"/>
      <c r="D63" s="11"/>
      <c r="E63" s="386"/>
      <c r="F63" s="386"/>
      <c r="G63" s="386"/>
      <c r="H63" s="386"/>
      <c r="I63" s="386"/>
      <c r="J63" s="11"/>
      <c r="K63" s="386"/>
      <c r="L63" s="386"/>
      <c r="M63" s="386"/>
    </row>
    <row r="64" spans="1:13">
      <c r="B64" s="26" t="s">
        <v>41</v>
      </c>
      <c r="C64" s="428"/>
      <c r="D64" s="11"/>
      <c r="E64" s="386"/>
      <c r="F64" s="386"/>
      <c r="G64" s="386"/>
      <c r="H64" s="386"/>
      <c r="I64" s="386"/>
      <c r="J64" s="11"/>
      <c r="K64" s="386"/>
      <c r="L64" s="386"/>
      <c r="M64" s="386"/>
    </row>
    <row r="65" spans="1:13">
      <c r="B65" s="26" t="s">
        <v>47</v>
      </c>
      <c r="C65" s="428"/>
      <c r="D65" s="11"/>
      <c r="E65" s="386"/>
      <c r="F65" s="386"/>
      <c r="G65" s="386"/>
      <c r="H65" s="386"/>
      <c r="I65" s="386"/>
      <c r="J65" s="11"/>
      <c r="K65" s="386"/>
      <c r="L65" s="386"/>
      <c r="M65" s="386"/>
    </row>
    <row r="66" spans="1:13">
      <c r="B66" s="26" t="s">
        <v>47</v>
      </c>
      <c r="C66" s="428"/>
      <c r="D66" s="11"/>
      <c r="E66" s="386"/>
      <c r="F66" s="386"/>
      <c r="G66" s="386"/>
      <c r="H66" s="386"/>
      <c r="I66" s="386"/>
      <c r="J66" s="11"/>
      <c r="K66" s="386"/>
      <c r="L66" s="386"/>
      <c r="M66" s="386"/>
    </row>
    <row r="67" spans="1:13">
      <c r="B67" s="26" t="s">
        <v>47</v>
      </c>
      <c r="C67" s="428"/>
      <c r="D67" s="11"/>
      <c r="E67" s="386"/>
      <c r="F67" s="386"/>
      <c r="G67" s="386"/>
      <c r="H67" s="386"/>
      <c r="I67" s="386"/>
      <c r="J67" s="11"/>
      <c r="K67" s="386"/>
      <c r="L67" s="386"/>
      <c r="M67" s="386"/>
    </row>
    <row r="68" spans="1:13" ht="16.5" thickBot="1">
      <c r="B68" s="27" t="s">
        <v>47</v>
      </c>
      <c r="C68" s="481"/>
      <c r="D68" s="11"/>
      <c r="E68" s="386"/>
      <c r="F68" s="386"/>
      <c r="G68" s="386"/>
      <c r="H68" s="386"/>
      <c r="I68" s="386"/>
      <c r="J68" s="11"/>
      <c r="K68" s="386"/>
      <c r="L68" s="386"/>
      <c r="M68" s="386"/>
    </row>
    <row r="69" spans="1:13" ht="17.25" thickTop="1" thickBot="1">
      <c r="B69" s="1" t="str">
        <f>+"Total "&amp;A62</f>
        <v>Total Prizes</v>
      </c>
      <c r="C69" s="480">
        <f>SUM(C62:C68)</f>
        <v>0</v>
      </c>
      <c r="D69" s="11"/>
      <c r="E69" s="386"/>
      <c r="F69" s="386"/>
      <c r="G69" s="386"/>
      <c r="H69" s="386"/>
      <c r="I69" s="386"/>
      <c r="J69" s="11"/>
      <c r="K69" s="386"/>
      <c r="L69" s="386"/>
      <c r="M69" s="386"/>
    </row>
    <row r="70" spans="1:13">
      <c r="C70" s="386"/>
      <c r="D70" s="11"/>
      <c r="E70" s="386"/>
      <c r="F70" s="386"/>
      <c r="G70" s="386"/>
      <c r="H70" s="386"/>
      <c r="I70" s="386"/>
      <c r="J70" s="11"/>
      <c r="K70" s="386"/>
      <c r="L70" s="386"/>
      <c r="M70" s="386"/>
    </row>
    <row r="71" spans="1:13">
      <c r="A71" s="7" t="s">
        <v>0</v>
      </c>
      <c r="C71" s="386"/>
      <c r="D71" s="11"/>
      <c r="E71" s="386"/>
      <c r="F71" s="386"/>
      <c r="G71" s="386"/>
      <c r="H71" s="386"/>
      <c r="I71" s="386"/>
      <c r="J71" s="11"/>
      <c r="K71" s="386"/>
      <c r="L71" s="386"/>
      <c r="M71" s="386"/>
    </row>
    <row r="72" spans="1:13">
      <c r="B72" s="26" t="s">
        <v>43</v>
      </c>
      <c r="C72" s="428"/>
      <c r="D72" s="11"/>
      <c r="E72" s="386"/>
      <c r="F72" s="386"/>
      <c r="G72" s="386"/>
      <c r="H72" s="386"/>
      <c r="I72" s="386"/>
      <c r="J72" s="11"/>
      <c r="K72" s="386"/>
      <c r="L72" s="386"/>
      <c r="M72" s="386"/>
    </row>
    <row r="73" spans="1:13">
      <c r="B73" s="26" t="s">
        <v>44</v>
      </c>
      <c r="C73" s="428"/>
      <c r="D73" s="11"/>
      <c r="E73" s="386"/>
      <c r="F73" s="386"/>
      <c r="G73" s="386"/>
      <c r="H73" s="386"/>
      <c r="I73" s="386"/>
      <c r="J73" s="11"/>
      <c r="K73" s="386"/>
      <c r="L73" s="386"/>
      <c r="M73" s="386"/>
    </row>
    <row r="74" spans="1:13">
      <c r="B74" s="26" t="s">
        <v>45</v>
      </c>
      <c r="C74" s="428"/>
      <c r="D74" s="11"/>
      <c r="E74" s="386"/>
      <c r="F74" s="386"/>
      <c r="G74" s="386"/>
      <c r="H74" s="386"/>
      <c r="I74" s="386"/>
      <c r="J74" s="11"/>
      <c r="K74" s="386"/>
      <c r="L74" s="386"/>
      <c r="M74" s="386"/>
    </row>
    <row r="75" spans="1:13">
      <c r="B75" s="26" t="s">
        <v>46</v>
      </c>
      <c r="C75" s="428"/>
      <c r="D75" s="11"/>
      <c r="E75" s="386"/>
      <c r="F75" s="386"/>
      <c r="G75" s="386"/>
      <c r="H75" s="386"/>
      <c r="I75" s="386"/>
      <c r="J75" s="11"/>
      <c r="K75" s="386"/>
      <c r="L75" s="386"/>
      <c r="M75" s="386"/>
    </row>
    <row r="76" spans="1:13">
      <c r="B76" s="26" t="s">
        <v>47</v>
      </c>
      <c r="C76" s="428"/>
      <c r="D76" s="11"/>
      <c r="E76" s="386"/>
      <c r="F76" s="386"/>
      <c r="G76" s="386"/>
      <c r="H76" s="386"/>
      <c r="I76" s="386"/>
      <c r="J76" s="11"/>
      <c r="K76" s="386"/>
      <c r="L76" s="386"/>
      <c r="M76" s="386"/>
    </row>
    <row r="77" spans="1:13" ht="16.5" thickBot="1">
      <c r="B77" s="27" t="s">
        <v>47</v>
      </c>
      <c r="C77" s="481"/>
      <c r="D77" s="11"/>
      <c r="E77" s="386"/>
      <c r="F77" s="386"/>
      <c r="G77" s="386"/>
      <c r="H77" s="386"/>
      <c r="I77" s="386"/>
      <c r="J77" s="11"/>
      <c r="K77" s="386"/>
      <c r="L77" s="386"/>
      <c r="M77" s="386"/>
    </row>
    <row r="78" spans="1:13" ht="17.25" thickTop="1" thickBot="1">
      <c r="B78" s="1" t="str">
        <f>+"Total "&amp;A71</f>
        <v>Total Miscellaneous</v>
      </c>
      <c r="C78" s="480">
        <f>SUM(C71:C77)</f>
        <v>0</v>
      </c>
      <c r="D78" s="11"/>
      <c r="E78" s="386"/>
      <c r="F78" s="386"/>
      <c r="G78" s="386"/>
      <c r="H78" s="386"/>
      <c r="I78" s="386"/>
      <c r="J78" s="11"/>
      <c r="K78" s="386"/>
      <c r="L78" s="386"/>
      <c r="M78" s="386"/>
    </row>
    <row r="79" spans="1:13">
      <c r="C79" s="386"/>
      <c r="D79" s="11"/>
      <c r="E79" s="386"/>
      <c r="F79" s="386"/>
      <c r="G79" s="386"/>
      <c r="H79" s="386"/>
      <c r="I79" s="386"/>
      <c r="J79" s="11"/>
      <c r="K79" s="386"/>
      <c r="L79" s="386"/>
      <c r="M79" s="386"/>
    </row>
  </sheetData>
  <sheetProtection sheet="1" objects="1" scenarios="1" selectLockedCells="1"/>
  <conditionalFormatting sqref="B2">
    <cfRule type="containsText" dxfId="0" priority="2" operator="containsText" text="Above date is invalid">
      <formula>NOT(ISERROR(SEARCH("Above date is invalid",B2)))</formula>
    </cfRule>
  </conditionalFormatting>
  <dataValidations count="1">
    <dataValidation type="date" allowBlank="1" showInputMessage="1" showErrorMessage="1" sqref="B1">
      <formula1>43101</formula1>
      <formula2>402133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>
    <tabColor rgb="FFFF8181"/>
    <pageSetUpPr fitToPage="1"/>
  </sheetPr>
  <dimension ref="A1:O66"/>
  <sheetViews>
    <sheetView zoomScale="80" zoomScaleNormal="80" workbookViewId="0"/>
  </sheetViews>
  <sheetFormatPr defaultColWidth="8.875" defaultRowHeight="15.75"/>
  <cols>
    <col min="3" max="3" width="26.125" customWidth="1"/>
    <col min="4" max="6" width="11.625" customWidth="1"/>
  </cols>
  <sheetData>
    <row r="1" spans="1:15" ht="19.5">
      <c r="A1" s="62" t="s">
        <v>55</v>
      </c>
      <c r="B1" s="79"/>
      <c r="C1" s="79"/>
      <c r="D1" s="79"/>
      <c r="E1" s="68"/>
      <c r="F1" s="68"/>
      <c r="G1" s="78"/>
      <c r="H1" s="78"/>
      <c r="I1" s="78"/>
      <c r="J1" s="78"/>
      <c r="K1" s="78"/>
      <c r="L1" s="78"/>
      <c r="M1" s="78"/>
      <c r="N1" s="78"/>
      <c r="O1" s="78"/>
    </row>
    <row r="2" spans="1:15">
      <c r="A2" s="79"/>
      <c r="B2" s="79"/>
      <c r="C2" s="79"/>
      <c r="D2" s="79"/>
      <c r="E2" s="68"/>
      <c r="F2" s="68"/>
      <c r="G2" s="78"/>
      <c r="H2" s="78"/>
      <c r="I2" s="78"/>
      <c r="J2" s="78"/>
      <c r="K2" s="78"/>
      <c r="L2" s="78"/>
      <c r="M2" s="78"/>
      <c r="N2" s="78"/>
      <c r="O2" s="78"/>
    </row>
    <row r="3" spans="1:15">
      <c r="A3" s="79"/>
      <c r="B3" s="61" t="s">
        <v>48</v>
      </c>
      <c r="C3" s="79"/>
      <c r="D3" s="60" t="s">
        <v>52</v>
      </c>
      <c r="E3" s="60" t="s">
        <v>51</v>
      </c>
      <c r="F3" s="60" t="s">
        <v>56</v>
      </c>
      <c r="G3" s="78"/>
      <c r="H3" s="78"/>
      <c r="I3" s="78"/>
      <c r="J3" s="78"/>
      <c r="K3" s="78"/>
      <c r="L3" s="78"/>
      <c r="M3" s="78"/>
      <c r="N3" s="78"/>
      <c r="O3" s="78"/>
    </row>
    <row r="4" spans="1:15">
      <c r="A4" s="79"/>
      <c r="B4" s="79"/>
      <c r="C4" s="79" t="s">
        <v>70</v>
      </c>
      <c r="D4" s="59">
        <f>IF(BUDGET!I40="",0,BUDGET!I40)</f>
        <v>0</v>
      </c>
      <c r="E4" s="59">
        <f>Journal!F84</f>
        <v>0</v>
      </c>
      <c r="F4" s="59">
        <f>ROUND(E4-D4,2)</f>
        <v>0</v>
      </c>
      <c r="G4" s="78"/>
      <c r="H4" s="78"/>
      <c r="I4" s="78"/>
      <c r="J4" s="78"/>
      <c r="K4" s="78"/>
      <c r="L4" s="78"/>
      <c r="M4" s="78"/>
      <c r="N4" s="78"/>
      <c r="O4" s="78"/>
    </row>
    <row r="5" spans="1:15">
      <c r="A5" s="79"/>
      <c r="B5" s="79"/>
      <c r="C5" s="79" t="s">
        <v>69</v>
      </c>
      <c r="D5" s="59">
        <f>IF(BUDGET!L40="",0,BUDGET!L40)</f>
        <v>0</v>
      </c>
      <c r="E5" s="59">
        <f>Journal!F85</f>
        <v>0</v>
      </c>
      <c r="F5" s="59">
        <f t="shared" ref="F5:F6" si="0">ROUND(E5-D5,2)</f>
        <v>0</v>
      </c>
      <c r="G5" s="78"/>
      <c r="H5" s="78"/>
      <c r="I5" s="78"/>
      <c r="J5" s="78"/>
      <c r="K5" s="78"/>
      <c r="L5" s="78"/>
      <c r="M5" s="78"/>
      <c r="N5" s="78"/>
      <c r="O5" s="78"/>
    </row>
    <row r="6" spans="1:15" ht="16.5" thickBot="1">
      <c r="A6" s="79"/>
      <c r="B6" s="79"/>
      <c r="C6" s="79" t="s">
        <v>71</v>
      </c>
      <c r="D6" s="475">
        <f>IF(BUDGET!O40="",0,BUDGET!O40)</f>
        <v>0</v>
      </c>
      <c r="E6" s="475">
        <f>Journal!F86</f>
        <v>0</v>
      </c>
      <c r="F6" s="475">
        <f t="shared" si="0"/>
        <v>0</v>
      </c>
      <c r="G6" s="78"/>
      <c r="H6" s="78"/>
      <c r="I6" s="78"/>
      <c r="J6" s="78"/>
      <c r="K6" s="78"/>
      <c r="L6" s="78"/>
      <c r="M6" s="78"/>
      <c r="N6" s="78"/>
      <c r="O6" s="78"/>
    </row>
    <row r="7" spans="1:15" ht="16.5" thickTop="1">
      <c r="A7" s="79"/>
      <c r="B7" s="79"/>
      <c r="C7" s="61" t="s">
        <v>65</v>
      </c>
      <c r="D7" s="474">
        <f>SUM(D4:D6)</f>
        <v>0</v>
      </c>
      <c r="E7" s="474">
        <f>SUM(E4:E6)</f>
        <v>0</v>
      </c>
      <c r="F7" s="474">
        <f>ROUND(SUM(F4:F6),2)</f>
        <v>0</v>
      </c>
      <c r="G7" s="78"/>
      <c r="H7" s="78"/>
      <c r="I7" s="78"/>
      <c r="J7" s="78"/>
      <c r="K7" s="78"/>
      <c r="L7" s="78"/>
      <c r="M7" s="78"/>
      <c r="N7" s="78"/>
      <c r="O7" s="78"/>
    </row>
    <row r="8" spans="1:15">
      <c r="A8" s="79"/>
      <c r="B8" s="79"/>
      <c r="C8" s="79"/>
      <c r="D8" s="79"/>
      <c r="E8" s="79"/>
      <c r="F8" s="79"/>
      <c r="G8" s="78"/>
      <c r="H8" s="78"/>
      <c r="I8" s="78"/>
      <c r="J8" s="78"/>
      <c r="K8" s="78"/>
      <c r="L8" s="78"/>
      <c r="M8" s="78"/>
      <c r="N8" s="78"/>
      <c r="O8" s="78"/>
    </row>
    <row r="9" spans="1:15">
      <c r="A9" s="79"/>
      <c r="B9" s="79"/>
      <c r="C9" s="79"/>
      <c r="D9" s="79"/>
      <c r="E9" s="79"/>
      <c r="F9" s="79"/>
      <c r="G9" s="78"/>
      <c r="H9" s="78"/>
      <c r="I9" s="78"/>
      <c r="J9" s="78"/>
      <c r="K9" s="78"/>
      <c r="L9" s="78"/>
      <c r="M9" s="78"/>
      <c r="N9" s="78"/>
      <c r="O9" s="78"/>
    </row>
    <row r="10" spans="1:15">
      <c r="A10" s="79"/>
      <c r="B10" s="61" t="s">
        <v>13</v>
      </c>
      <c r="C10" s="79"/>
      <c r="D10" s="79"/>
      <c r="E10" s="79"/>
      <c r="F10" s="79"/>
      <c r="G10" s="78"/>
      <c r="H10" s="78"/>
      <c r="I10" s="119"/>
      <c r="J10" s="78"/>
      <c r="K10" s="78"/>
      <c r="L10" s="78"/>
      <c r="M10" s="78"/>
      <c r="N10" s="78"/>
      <c r="O10" s="78"/>
    </row>
    <row r="11" spans="1:15">
      <c r="A11" s="79"/>
      <c r="B11" s="79"/>
      <c r="C11" s="79" t="str">
        <f ca="1">+BUDGET!B6</f>
        <v>Welcome</v>
      </c>
      <c r="D11" s="59">
        <f>IF(BUDGET!F6="",0,BUDGET!F6)</f>
        <v>0</v>
      </c>
      <c r="E11" s="59">
        <f ca="1">-Journal!F87</f>
        <v>0</v>
      </c>
      <c r="F11" s="59">
        <f t="shared" ref="F11:F42" ca="1" si="1">ROUND(E11-D11,2)</f>
        <v>0</v>
      </c>
      <c r="G11" s="78"/>
      <c r="H11" s="78"/>
      <c r="I11" s="78"/>
      <c r="J11" s="78"/>
      <c r="K11" s="78"/>
      <c r="L11" s="78"/>
      <c r="M11" s="78"/>
      <c r="N11" s="78"/>
      <c r="O11" s="78"/>
    </row>
    <row r="12" spans="1:15">
      <c r="A12" s="79"/>
      <c r="B12" s="79"/>
      <c r="C12" s="79" t="str">
        <f ca="1">+BUDGET!B7</f>
        <v>Event 2</v>
      </c>
      <c r="D12" s="59">
        <f>IF(BUDGET!F7="",0,BUDGET!F7)</f>
        <v>0</v>
      </c>
      <c r="E12" s="59">
        <f ca="1">-Journal!F88</f>
        <v>0</v>
      </c>
      <c r="F12" s="59">
        <f t="shared" ca="1" si="1"/>
        <v>0</v>
      </c>
      <c r="G12" s="78"/>
      <c r="H12" s="78"/>
      <c r="I12" s="78"/>
      <c r="J12" s="78"/>
      <c r="K12" s="78"/>
      <c r="L12" s="78"/>
      <c r="M12" s="78"/>
      <c r="N12" s="78"/>
      <c r="O12" s="78"/>
    </row>
    <row r="13" spans="1:15">
      <c r="A13" s="79"/>
      <c r="B13" s="79"/>
      <c r="C13" s="79" t="str">
        <f ca="1">+BUDGET!B8</f>
        <v>Event 3</v>
      </c>
      <c r="D13" s="59">
        <f>IF(BUDGET!F8="",0,BUDGET!F8)</f>
        <v>0</v>
      </c>
      <c r="E13" s="59">
        <f ca="1">-Journal!F89</f>
        <v>0</v>
      </c>
      <c r="F13" s="59">
        <f t="shared" ca="1" si="1"/>
        <v>0</v>
      </c>
      <c r="G13" s="78"/>
      <c r="H13" s="78"/>
      <c r="I13" s="78"/>
      <c r="J13" s="78"/>
      <c r="K13" s="78"/>
      <c r="L13" s="78"/>
      <c r="M13" s="78"/>
      <c r="N13" s="78"/>
      <c r="O13" s="78"/>
    </row>
    <row r="14" spans="1:15">
      <c r="A14" s="79"/>
      <c r="B14" s="79"/>
      <c r="C14" s="79" t="str">
        <f ca="1">+BUDGET!B9</f>
        <v>Event 4</v>
      </c>
      <c r="D14" s="59">
        <f>IF(BUDGET!F9="",0,BUDGET!F9)</f>
        <v>0</v>
      </c>
      <c r="E14" s="59">
        <f ca="1">-Journal!F90</f>
        <v>0</v>
      </c>
      <c r="F14" s="59">
        <f t="shared" ca="1" si="1"/>
        <v>0</v>
      </c>
      <c r="G14" s="78"/>
      <c r="H14" s="78"/>
      <c r="I14" s="78"/>
      <c r="J14" s="78"/>
      <c r="K14" s="78"/>
      <c r="L14" s="78"/>
      <c r="M14" s="78"/>
      <c r="N14" s="78"/>
      <c r="O14" s="78"/>
    </row>
    <row r="15" spans="1:15">
      <c r="A15" s="79"/>
      <c r="B15" s="79"/>
      <c r="C15" s="79" t="str">
        <f ca="1">+BUDGET!B10</f>
        <v>Event 5</v>
      </c>
      <c r="D15" s="59">
        <f>IF(BUDGET!F10="",0,BUDGET!F10)</f>
        <v>0</v>
      </c>
      <c r="E15" s="59">
        <f ca="1">-Journal!F91</f>
        <v>0</v>
      </c>
      <c r="F15" s="59">
        <f t="shared" ca="1" si="1"/>
        <v>0</v>
      </c>
      <c r="G15" s="78"/>
      <c r="H15" s="78"/>
      <c r="I15" s="78"/>
      <c r="J15" s="78"/>
      <c r="K15" s="78"/>
      <c r="L15" s="78"/>
      <c r="M15" s="78"/>
      <c r="N15" s="78"/>
      <c r="O15" s="78"/>
    </row>
    <row r="16" spans="1:15">
      <c r="A16" s="79"/>
      <c r="B16" s="79"/>
      <c r="C16" s="79" t="str">
        <f ca="1">+BUDGET!B11</f>
        <v>Event 6</v>
      </c>
      <c r="D16" s="59">
        <f>IF(BUDGET!F11="",0,BUDGET!F11)</f>
        <v>0</v>
      </c>
      <c r="E16" s="59">
        <f ca="1">-Journal!F92</f>
        <v>0</v>
      </c>
      <c r="F16" s="59">
        <f t="shared" ca="1" si="1"/>
        <v>0</v>
      </c>
      <c r="G16" s="78"/>
      <c r="H16" s="78"/>
      <c r="I16" s="78"/>
      <c r="J16" s="78"/>
      <c r="K16" s="78"/>
      <c r="L16" s="78"/>
      <c r="M16" s="78"/>
      <c r="N16" s="78"/>
      <c r="O16" s="78"/>
    </row>
    <row r="17" spans="1:15">
      <c r="A17" s="79"/>
      <c r="B17" s="79"/>
      <c r="C17" s="79" t="str">
        <f ca="1">+BUDGET!B12</f>
        <v>Event 7</v>
      </c>
      <c r="D17" s="59">
        <f>IF(BUDGET!F12="",0,BUDGET!F12)</f>
        <v>0</v>
      </c>
      <c r="E17" s="59">
        <f ca="1">-Journal!F93</f>
        <v>0</v>
      </c>
      <c r="F17" s="59">
        <f t="shared" ca="1" si="1"/>
        <v>0</v>
      </c>
      <c r="G17" s="78"/>
      <c r="H17" s="78"/>
      <c r="I17" s="78"/>
      <c r="J17" s="78"/>
      <c r="K17" s="78"/>
      <c r="L17" s="78"/>
      <c r="M17" s="78"/>
      <c r="N17" s="78"/>
      <c r="O17" s="78"/>
    </row>
    <row r="18" spans="1:15">
      <c r="A18" s="79"/>
      <c r="B18" s="79"/>
      <c r="C18" s="79" t="str">
        <f ca="1">+BUDGET!B13</f>
        <v>Event 8</v>
      </c>
      <c r="D18" s="59">
        <f>IF(BUDGET!F13="",0,BUDGET!F13)</f>
        <v>0</v>
      </c>
      <c r="E18" s="59">
        <f ca="1">-Journal!F94</f>
        <v>0</v>
      </c>
      <c r="F18" s="59">
        <f t="shared" ca="1" si="1"/>
        <v>0</v>
      </c>
      <c r="G18" s="78"/>
      <c r="H18" s="78"/>
      <c r="I18" s="78"/>
      <c r="J18" s="78"/>
      <c r="K18" s="78"/>
      <c r="L18" s="78"/>
      <c r="M18" s="78"/>
      <c r="N18" s="78"/>
      <c r="O18" s="78"/>
    </row>
    <row r="19" spans="1:15">
      <c r="A19" s="79"/>
      <c r="B19" s="79"/>
      <c r="C19" s="79" t="str">
        <f ca="1">+BUDGET!B14</f>
        <v>Farewell</v>
      </c>
      <c r="D19" s="59">
        <f>IF(BUDGET!F14="",0,BUDGET!F14)</f>
        <v>0</v>
      </c>
      <c r="E19" s="59">
        <f ca="1">-Journal!F95</f>
        <v>0</v>
      </c>
      <c r="F19" s="59">
        <f t="shared" ca="1" si="1"/>
        <v>0</v>
      </c>
      <c r="G19" s="78"/>
      <c r="H19" s="78"/>
      <c r="I19" s="78"/>
      <c r="J19" s="78"/>
      <c r="K19" s="78"/>
      <c r="L19" s="78"/>
      <c r="M19" s="78"/>
      <c r="N19" s="78"/>
      <c r="O19" s="78"/>
    </row>
    <row r="20" spans="1:15">
      <c r="A20" s="79"/>
      <c r="B20" s="79"/>
      <c r="C20" s="79" t="str">
        <f>+BUDGET!B15</f>
        <v>Gift Bags</v>
      </c>
      <c r="D20" s="59">
        <f>IF(BUDGET!F15="",0,BUDGET!F15)</f>
        <v>0</v>
      </c>
      <c r="E20" s="59">
        <f>-Journal!F96</f>
        <v>0</v>
      </c>
      <c r="F20" s="59">
        <f t="shared" si="1"/>
        <v>0</v>
      </c>
      <c r="G20" s="78"/>
      <c r="H20" s="78"/>
      <c r="I20" s="78"/>
      <c r="J20" s="78"/>
      <c r="K20" s="78"/>
      <c r="L20" s="78"/>
      <c r="M20" s="78"/>
      <c r="N20" s="78"/>
      <c r="O20" s="78"/>
    </row>
    <row r="21" spans="1:15">
      <c r="A21" s="79"/>
      <c r="B21" s="79"/>
      <c r="C21" s="79" t="str">
        <f>+BUDGET!B16</f>
        <v>Photographs</v>
      </c>
      <c r="D21" s="59">
        <f>IF(BUDGET!F16="",0,BUDGET!F16)</f>
        <v>0</v>
      </c>
      <c r="E21" s="59">
        <f>-Journal!F97</f>
        <v>0</v>
      </c>
      <c r="F21" s="59">
        <f t="shared" si="1"/>
        <v>0</v>
      </c>
      <c r="G21" s="78"/>
      <c r="H21" s="78"/>
      <c r="I21" s="78"/>
      <c r="J21" s="78"/>
      <c r="K21" s="78"/>
      <c r="L21" s="78"/>
      <c r="M21" s="78"/>
      <c r="N21" s="78"/>
      <c r="O21" s="78"/>
    </row>
    <row r="22" spans="1:15">
      <c r="A22" s="79"/>
      <c r="B22" s="79"/>
      <c r="C22" s="79" t="str">
        <f>+BUDGET!B17</f>
        <v>Parking</v>
      </c>
      <c r="D22" s="59">
        <f>IF(BUDGET!F17="",0,BUDGET!F17)</f>
        <v>0</v>
      </c>
      <c r="E22" s="59">
        <f>-Journal!F98</f>
        <v>0</v>
      </c>
      <c r="F22" s="59">
        <f t="shared" si="1"/>
        <v>0</v>
      </c>
      <c r="G22" s="78"/>
      <c r="H22" s="78"/>
      <c r="I22" s="78"/>
      <c r="J22" s="78"/>
      <c r="K22" s="78"/>
      <c r="L22" s="78"/>
      <c r="M22" s="78"/>
      <c r="N22" s="78"/>
      <c r="O22" s="78"/>
    </row>
    <row r="23" spans="1:15">
      <c r="A23" s="79"/>
      <c r="B23" s="79"/>
      <c r="C23" s="79" t="str">
        <f>+BUDGET!B18</f>
        <v>Host Refund</v>
      </c>
      <c r="D23" s="59">
        <f>IF(BUDGET!F18="",0,BUDGET!F18)</f>
        <v>0</v>
      </c>
      <c r="E23" s="59">
        <f>-Journal!F99</f>
        <v>0</v>
      </c>
      <c r="F23" s="59">
        <f t="shared" si="1"/>
        <v>0</v>
      </c>
      <c r="G23" s="78"/>
      <c r="H23" s="78"/>
      <c r="I23" s="78"/>
      <c r="J23" s="78"/>
      <c r="K23" s="78"/>
      <c r="L23" s="78"/>
      <c r="M23" s="78"/>
      <c r="N23" s="78"/>
      <c r="O23" s="78"/>
    </row>
    <row r="24" spans="1:15">
      <c r="A24" s="79"/>
      <c r="B24" s="79"/>
      <c r="C24" s="79" t="str">
        <f>+BUDGET!B21</f>
        <v>FFI Fees</v>
      </c>
      <c r="D24" s="59">
        <f>IF(BUDGET!F21="",0,BUDGET!F21)</f>
        <v>0</v>
      </c>
      <c r="E24" s="59">
        <f>-Journal!F100</f>
        <v>0</v>
      </c>
      <c r="F24" s="59">
        <f t="shared" si="1"/>
        <v>0</v>
      </c>
      <c r="G24" s="78"/>
      <c r="H24" s="78"/>
      <c r="I24" s="78"/>
      <c r="J24" s="78"/>
      <c r="K24" s="78"/>
      <c r="L24" s="78"/>
      <c r="M24" s="78"/>
      <c r="N24" s="78"/>
      <c r="O24" s="78"/>
    </row>
    <row r="25" spans="1:15">
      <c r="A25" s="79"/>
      <c r="B25" s="79"/>
      <c r="C25" s="79" t="str">
        <f>+BUDGET!B22</f>
        <v>Hosting Fees</v>
      </c>
      <c r="D25" s="59">
        <f>IF(BUDGET!F22="",0,BUDGET!F22)</f>
        <v>0</v>
      </c>
      <c r="E25" s="59">
        <f>-Journal!F101</f>
        <v>0</v>
      </c>
      <c r="F25" s="59">
        <f t="shared" si="1"/>
        <v>0</v>
      </c>
      <c r="G25" s="78"/>
      <c r="H25" s="78"/>
      <c r="I25" s="78"/>
      <c r="J25" s="78"/>
      <c r="K25" s="78"/>
      <c r="L25" s="78"/>
      <c r="M25" s="78"/>
      <c r="N25" s="78"/>
      <c r="O25" s="78"/>
    </row>
    <row r="26" spans="1:15">
      <c r="A26" s="79"/>
      <c r="B26" s="79"/>
      <c r="C26" s="79" t="str">
        <f>+BUDGET!B23</f>
        <v>Post Journey Party</v>
      </c>
      <c r="D26" s="59">
        <f>IF(BUDGET!F23="",0,BUDGET!F23)</f>
        <v>0</v>
      </c>
      <c r="E26" s="59">
        <f>-Journal!F102</f>
        <v>0</v>
      </c>
      <c r="F26" s="59">
        <f t="shared" si="1"/>
        <v>0</v>
      </c>
      <c r="G26" s="78"/>
      <c r="H26" s="78"/>
      <c r="I26" s="78"/>
      <c r="J26" s="78"/>
      <c r="K26" s="78"/>
      <c r="L26" s="78"/>
      <c r="M26" s="78"/>
      <c r="N26" s="78"/>
      <c r="O26" s="78"/>
    </row>
    <row r="27" spans="1:15">
      <c r="A27" s="79"/>
      <c r="B27" s="79"/>
      <c r="C27" s="79" t="str">
        <f>+BUDGET!B24</f>
        <v>Wire Transfer Fee</v>
      </c>
      <c r="D27" s="59">
        <f>IF(BUDGET!F24="",0,BUDGET!F24)</f>
        <v>0</v>
      </c>
      <c r="E27" s="59">
        <f>-Journal!F103</f>
        <v>0</v>
      </c>
      <c r="F27" s="59">
        <f t="shared" si="1"/>
        <v>0</v>
      </c>
      <c r="G27" s="78"/>
      <c r="H27" s="78"/>
      <c r="I27" s="78"/>
      <c r="J27" s="78"/>
      <c r="K27" s="78"/>
      <c r="L27" s="78"/>
      <c r="M27" s="78"/>
      <c r="N27" s="78"/>
      <c r="O27" s="78"/>
    </row>
    <row r="28" spans="1:15">
      <c r="A28" s="79"/>
      <c r="B28" s="79"/>
      <c r="C28" s="79" t="str">
        <f>+BUDGET!B25</f>
        <v>Ambassador Booklets</v>
      </c>
      <c r="D28" s="59">
        <f>IF(BUDGET!F25="",0,BUDGET!F25)</f>
        <v>0</v>
      </c>
      <c r="E28" s="59">
        <f>-Journal!F104</f>
        <v>0</v>
      </c>
      <c r="F28" s="59">
        <f t="shared" si="1"/>
        <v>0</v>
      </c>
      <c r="G28" s="78"/>
      <c r="H28" s="78"/>
      <c r="I28" s="78"/>
      <c r="J28" s="78"/>
      <c r="K28" s="78"/>
      <c r="L28" s="78"/>
      <c r="M28" s="78"/>
      <c r="N28" s="78"/>
      <c r="O28" s="78"/>
    </row>
    <row r="29" spans="1:15">
      <c r="A29" s="79"/>
      <c r="B29" s="79"/>
      <c r="C29" s="79" t="str">
        <f>+BUDGET!B26</f>
        <v>Host Booklets</v>
      </c>
      <c r="D29" s="59">
        <f>IF(BUDGET!F26="",0,BUDGET!F26)</f>
        <v>0</v>
      </c>
      <c r="E29" s="59">
        <f>-Journal!F105</f>
        <v>0</v>
      </c>
      <c r="F29" s="59">
        <f t="shared" si="1"/>
        <v>0</v>
      </c>
      <c r="G29" s="78"/>
      <c r="H29" s="78"/>
      <c r="I29" s="78"/>
      <c r="J29" s="78"/>
      <c r="K29" s="78"/>
      <c r="L29" s="78"/>
      <c r="M29" s="78"/>
      <c r="N29" s="78"/>
      <c r="O29" s="78"/>
    </row>
    <row r="30" spans="1:15">
      <c r="A30" s="79"/>
      <c r="B30" s="79"/>
      <c r="C30" s="79" t="str">
        <f>+BUDGET!B27</f>
        <v>Club Gift</v>
      </c>
      <c r="D30" s="59">
        <f>IF(BUDGET!F27="",0,BUDGET!F27)</f>
        <v>0</v>
      </c>
      <c r="E30" s="59">
        <f>-Journal!F106</f>
        <v>0</v>
      </c>
      <c r="F30" s="59">
        <f t="shared" si="1"/>
        <v>0</v>
      </c>
      <c r="G30" s="78"/>
      <c r="H30" s="78"/>
      <c r="I30" s="78"/>
      <c r="J30" s="78"/>
      <c r="K30" s="78"/>
      <c r="L30" s="78"/>
      <c r="M30" s="78"/>
      <c r="N30" s="78"/>
      <c r="O30" s="78"/>
    </row>
    <row r="31" spans="1:15">
      <c r="A31" s="79"/>
      <c r="B31" s="79"/>
      <c r="C31" s="79" t="str">
        <f>+BUDGET!B28</f>
        <v>Bank Fees</v>
      </c>
      <c r="D31" s="59">
        <f>IF(BUDGET!F28="",0,BUDGET!F28)</f>
        <v>0</v>
      </c>
      <c r="E31" s="59">
        <f>-Journal!F107</f>
        <v>0</v>
      </c>
      <c r="F31" s="59">
        <f t="shared" si="1"/>
        <v>0</v>
      </c>
      <c r="G31" s="78"/>
      <c r="H31" s="78"/>
      <c r="I31" s="78"/>
      <c r="J31" s="78"/>
      <c r="K31" s="78"/>
      <c r="L31" s="78"/>
      <c r="M31" s="78"/>
      <c r="N31" s="78"/>
      <c r="O31" s="78"/>
    </row>
    <row r="32" spans="1:15">
      <c r="A32" s="79"/>
      <c r="B32" s="79"/>
      <c r="C32" s="79" t="str">
        <f>+BUDGET!B29</f>
        <v>Committee Expenses</v>
      </c>
      <c r="D32" s="59">
        <f>IF(BUDGET!F29="",0,BUDGET!F29)</f>
        <v>0</v>
      </c>
      <c r="E32" s="59">
        <f>-Journal!F108</f>
        <v>0</v>
      </c>
      <c r="F32" s="59">
        <f t="shared" si="1"/>
        <v>0</v>
      </c>
      <c r="G32" s="78"/>
      <c r="H32" s="78"/>
      <c r="I32" s="78"/>
      <c r="J32" s="78"/>
      <c r="K32" s="78"/>
      <c r="L32" s="78"/>
      <c r="M32" s="78"/>
      <c r="N32" s="78"/>
      <c r="O32" s="78"/>
    </row>
    <row r="33" spans="1:15">
      <c r="A33" s="79"/>
      <c r="B33" s="79"/>
      <c r="C33" s="79" t="str">
        <f>+BUDGET!B30</f>
        <v>Contingency</v>
      </c>
      <c r="D33" s="59">
        <f>IF(BUDGET!F30="",0,BUDGET!F30)</f>
        <v>0</v>
      </c>
      <c r="E33" s="59">
        <f>-Journal!F109</f>
        <v>0</v>
      </c>
      <c r="F33" s="59">
        <f t="shared" si="1"/>
        <v>0</v>
      </c>
      <c r="G33" s="78"/>
      <c r="H33" s="78"/>
      <c r="I33" s="78"/>
      <c r="J33" s="78"/>
      <c r="K33" s="78"/>
      <c r="L33" s="78"/>
      <c r="M33" s="78"/>
      <c r="N33" s="78"/>
      <c r="O33" s="78"/>
    </row>
    <row r="34" spans="1:15">
      <c r="A34" s="79"/>
      <c r="B34" s="79"/>
      <c r="C34" s="79" t="str">
        <f>+BUDGET!B31</f>
        <v>Ambassador Refund</v>
      </c>
      <c r="D34" s="59">
        <f>IF(BUDGET!F31="",0,BUDGET!F31)</f>
        <v>0</v>
      </c>
      <c r="E34" s="59">
        <f>-Journal!F110</f>
        <v>0</v>
      </c>
      <c r="F34" s="59">
        <f t="shared" si="1"/>
        <v>0</v>
      </c>
      <c r="G34" s="78"/>
      <c r="H34" s="78"/>
      <c r="I34" s="78"/>
      <c r="J34" s="78"/>
      <c r="K34" s="78"/>
      <c r="L34" s="78"/>
      <c r="M34" s="78"/>
      <c r="N34" s="78"/>
      <c r="O34" s="78"/>
    </row>
    <row r="35" spans="1:15">
      <c r="A35" s="79"/>
      <c r="B35" s="79"/>
      <c r="C35" s="79" t="str">
        <f>+BUDGET!B32</f>
        <v>Surplus to FFO</v>
      </c>
      <c r="D35" s="59">
        <f>IF(BUDGET!F32="",0,BUDGET!F32)</f>
        <v>0</v>
      </c>
      <c r="E35" s="59">
        <f>-Journal!F111</f>
        <v>0</v>
      </c>
      <c r="F35" s="59">
        <f t="shared" si="1"/>
        <v>0</v>
      </c>
      <c r="G35" s="78"/>
      <c r="H35" s="78"/>
      <c r="I35" s="78"/>
      <c r="J35" s="78"/>
      <c r="K35" s="78"/>
      <c r="L35" s="78"/>
      <c r="M35" s="78"/>
      <c r="N35" s="78"/>
      <c r="O35" s="78"/>
    </row>
    <row r="36" spans="1:15">
      <c r="A36" s="79"/>
      <c r="B36" s="79"/>
      <c r="C36" s="79" t="str">
        <f>+BUDGET!B33</f>
        <v>Exp blank 1</v>
      </c>
      <c r="D36" s="59">
        <f>IF(BUDGET!F33="",0,BUDGET!F33)</f>
        <v>0</v>
      </c>
      <c r="E36" s="59">
        <f>-Journal!F112</f>
        <v>0</v>
      </c>
      <c r="F36" s="59">
        <f t="shared" si="1"/>
        <v>0</v>
      </c>
      <c r="G36" s="78"/>
      <c r="H36" s="78"/>
      <c r="I36" s="78"/>
      <c r="J36" s="78"/>
      <c r="K36" s="78"/>
      <c r="L36" s="78"/>
      <c r="M36" s="78"/>
      <c r="N36" s="78"/>
      <c r="O36" s="78"/>
    </row>
    <row r="37" spans="1:15" s="112" customFormat="1">
      <c r="A37" s="79"/>
      <c r="B37" s="79"/>
      <c r="C37" s="79" t="str">
        <f>+BUDGET!B34</f>
        <v>Exp blank 2</v>
      </c>
      <c r="D37" s="59">
        <f>IF(BUDGET!F34="",0,BUDGET!F34)</f>
        <v>0</v>
      </c>
      <c r="E37" s="59">
        <f>-Journal!F113</f>
        <v>0</v>
      </c>
      <c r="F37" s="59">
        <f t="shared" si="1"/>
        <v>0</v>
      </c>
      <c r="G37" s="78"/>
      <c r="H37" s="78"/>
      <c r="I37" s="78"/>
      <c r="J37" s="78"/>
      <c r="K37" s="78"/>
      <c r="L37" s="78"/>
      <c r="M37" s="78"/>
      <c r="N37" s="78"/>
      <c r="O37" s="78"/>
    </row>
    <row r="38" spans="1:15" s="112" customFormat="1">
      <c r="A38" s="79"/>
      <c r="B38" s="79"/>
      <c r="C38" s="79" t="str">
        <f>+BUDGET!B35</f>
        <v>Exp blank 3</v>
      </c>
      <c r="D38" s="59">
        <f>IF(BUDGET!F35="",0,BUDGET!F35)</f>
        <v>0</v>
      </c>
      <c r="E38" s="59">
        <f>-Journal!F114</f>
        <v>0</v>
      </c>
      <c r="F38" s="59">
        <f t="shared" si="1"/>
        <v>0</v>
      </c>
      <c r="G38" s="78"/>
      <c r="H38" s="78"/>
      <c r="I38" s="78"/>
      <c r="J38" s="78"/>
      <c r="K38" s="78"/>
      <c r="L38" s="78"/>
      <c r="M38" s="78"/>
      <c r="N38" s="78"/>
      <c r="O38" s="78"/>
    </row>
    <row r="39" spans="1:15" s="112" customFormat="1">
      <c r="A39" s="79"/>
      <c r="B39" s="79"/>
      <c r="C39" s="79" t="str">
        <f>+BUDGET!B36</f>
        <v>Exp blank 4</v>
      </c>
      <c r="D39" s="59">
        <f>IF(BUDGET!F36="",0,BUDGET!F36)</f>
        <v>0</v>
      </c>
      <c r="E39" s="59">
        <f>-Journal!F115</f>
        <v>0</v>
      </c>
      <c r="F39" s="59">
        <f t="shared" si="1"/>
        <v>0</v>
      </c>
      <c r="G39" s="78"/>
      <c r="H39" s="78"/>
      <c r="I39" s="78"/>
      <c r="J39" s="78"/>
      <c r="K39" s="78"/>
      <c r="L39" s="78"/>
      <c r="M39" s="78"/>
      <c r="N39" s="78"/>
      <c r="O39" s="78"/>
    </row>
    <row r="40" spans="1:15">
      <c r="A40" s="79"/>
      <c r="B40" s="79"/>
      <c r="C40" s="79" t="str">
        <f>+BUDGET!B37</f>
        <v>Exp blank 5</v>
      </c>
      <c r="D40" s="59">
        <f>IF(BUDGET!F37="",0,BUDGET!F37)</f>
        <v>0</v>
      </c>
      <c r="E40" s="59">
        <f>-Journal!F116</f>
        <v>0</v>
      </c>
      <c r="F40" s="59">
        <f t="shared" si="1"/>
        <v>0</v>
      </c>
      <c r="G40" s="78"/>
      <c r="H40" s="78"/>
      <c r="I40" s="78"/>
      <c r="J40" s="78"/>
      <c r="K40" s="78"/>
      <c r="L40" s="78"/>
      <c r="M40" s="78"/>
      <c r="N40" s="78"/>
      <c r="O40" s="78"/>
    </row>
    <row r="41" spans="1:15">
      <c r="A41" s="79"/>
      <c r="B41" s="79"/>
      <c r="C41" s="79" t="str">
        <f>+BUDGET!B38</f>
        <v>Exp blank 6</v>
      </c>
      <c r="D41" s="59">
        <f>IF(BUDGET!F38="",0,BUDGET!F38)</f>
        <v>0</v>
      </c>
      <c r="E41" s="59">
        <f>-Journal!F117</f>
        <v>0</v>
      </c>
      <c r="F41" s="59">
        <f t="shared" si="1"/>
        <v>0</v>
      </c>
      <c r="G41" s="78"/>
      <c r="H41" s="78"/>
      <c r="I41" s="78"/>
      <c r="J41" s="78"/>
      <c r="K41" s="78"/>
      <c r="L41" s="78"/>
      <c r="M41" s="78"/>
      <c r="N41" s="78"/>
      <c r="O41" s="78"/>
    </row>
    <row r="42" spans="1:15" s="66" customFormat="1" ht="16.5" thickBot="1">
      <c r="A42" s="79"/>
      <c r="B42" s="79"/>
      <c r="C42" s="79" t="str">
        <f>+BUDGET!B39</f>
        <v>Exp blank 7</v>
      </c>
      <c r="D42" s="475">
        <f>IF(BUDGET!F39="",0,BUDGET!F39)</f>
        <v>0</v>
      </c>
      <c r="E42" s="475">
        <f>-Journal!F118</f>
        <v>0</v>
      </c>
      <c r="F42" s="475">
        <f t="shared" si="1"/>
        <v>0</v>
      </c>
      <c r="G42" s="78"/>
      <c r="H42" s="78"/>
      <c r="I42" s="78"/>
      <c r="J42" s="78"/>
      <c r="K42" s="78"/>
      <c r="L42" s="78"/>
      <c r="M42" s="78"/>
      <c r="N42" s="78"/>
      <c r="O42" s="78"/>
    </row>
    <row r="43" spans="1:15" s="112" customFormat="1" ht="16.5" thickTop="1">
      <c r="A43" s="79"/>
      <c r="B43" s="79"/>
      <c r="C43" s="61" t="s">
        <v>66</v>
      </c>
      <c r="D43" s="474">
        <f>SUM(D11:D42)</f>
        <v>0</v>
      </c>
      <c r="E43" s="474">
        <f ca="1">SUM(E11:E42)</f>
        <v>0</v>
      </c>
      <c r="F43" s="474">
        <f ca="1">ROUND(SUM(F11:F42),2)</f>
        <v>0</v>
      </c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6.5" thickBot="1">
      <c r="A44" s="79"/>
      <c r="B44" s="79"/>
      <c r="C44" s="79"/>
      <c r="D44" s="476"/>
      <c r="E44" s="476"/>
      <c r="F44" s="476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16.5" thickTop="1">
      <c r="A45" s="79"/>
      <c r="B45" s="61" t="s">
        <v>57</v>
      </c>
      <c r="C45" s="79"/>
      <c r="D45" s="477">
        <f>+D7-D43</f>
        <v>0</v>
      </c>
      <c r="E45" s="477">
        <f ca="1">+E7-E43</f>
        <v>0</v>
      </c>
      <c r="F45" s="477">
        <f ca="1">ROUND(+F7-F43,2)</f>
        <v>0</v>
      </c>
      <c r="G45" s="78"/>
      <c r="H45" s="78"/>
      <c r="I45" s="78"/>
      <c r="J45" s="78"/>
      <c r="K45" s="78"/>
      <c r="L45" s="78"/>
      <c r="M45" s="78"/>
      <c r="N45" s="78"/>
      <c r="O45" s="78"/>
    </row>
    <row r="46" spans="1:15">
      <c r="A46" s="79"/>
      <c r="B46" s="79"/>
      <c r="C46" s="79"/>
      <c r="D46" s="79"/>
      <c r="E46" s="151"/>
      <c r="F46" s="151"/>
      <c r="G46" s="78"/>
      <c r="H46" s="78"/>
      <c r="I46" s="78"/>
      <c r="J46" s="78"/>
      <c r="K46" s="78"/>
      <c r="L46" s="78"/>
      <c r="M46" s="78"/>
      <c r="N46" s="78"/>
      <c r="O46" s="78"/>
    </row>
    <row r="47" spans="1:15">
      <c r="A47" s="79"/>
      <c r="C47" s="79"/>
      <c r="D47" s="79"/>
      <c r="E47" s="151"/>
      <c r="F47" s="151"/>
      <c r="G47" s="78"/>
      <c r="H47" s="78"/>
      <c r="I47" s="78"/>
      <c r="J47" s="78"/>
      <c r="K47" s="78"/>
      <c r="L47" s="78"/>
      <c r="M47" s="78"/>
      <c r="N47" s="78"/>
      <c r="O47" s="78"/>
    </row>
    <row r="48" spans="1:15">
      <c r="A48" s="79"/>
      <c r="B48" s="79"/>
      <c r="C48" s="79"/>
      <c r="D48" s="79"/>
      <c r="E48" s="68"/>
      <c r="F48" s="68"/>
      <c r="G48" s="78"/>
      <c r="H48" s="78"/>
      <c r="I48" s="78"/>
      <c r="J48" s="78"/>
      <c r="K48" s="78"/>
      <c r="L48" s="78"/>
      <c r="M48" s="78"/>
      <c r="N48" s="78"/>
      <c r="O48" s="78"/>
    </row>
    <row r="49" spans="7:15">
      <c r="G49" s="78"/>
      <c r="H49" s="78"/>
      <c r="I49" s="78"/>
      <c r="J49" s="78"/>
      <c r="K49" s="78"/>
      <c r="L49" s="78"/>
      <c r="M49" s="78"/>
      <c r="N49" s="78"/>
      <c r="O49" s="78"/>
    </row>
    <row r="50" spans="7:15">
      <c r="G50" s="78"/>
      <c r="H50" s="78"/>
      <c r="I50" s="78"/>
      <c r="J50" s="78"/>
      <c r="K50" s="78"/>
      <c r="L50" s="78"/>
      <c r="M50" s="78"/>
      <c r="N50" s="78"/>
      <c r="O50" s="78"/>
    </row>
    <row r="51" spans="7:15">
      <c r="G51" s="78"/>
      <c r="H51" s="78"/>
      <c r="I51" s="78"/>
      <c r="J51" s="78"/>
      <c r="K51" s="78"/>
      <c r="L51" s="78"/>
      <c r="M51" s="78"/>
      <c r="N51" s="78"/>
      <c r="O51" s="78"/>
    </row>
    <row r="52" spans="7:15">
      <c r="G52" s="78"/>
      <c r="H52" s="78"/>
      <c r="I52" s="78"/>
      <c r="J52" s="78"/>
      <c r="K52" s="78"/>
      <c r="L52" s="78"/>
      <c r="M52" s="78"/>
      <c r="N52" s="78"/>
      <c r="O52" s="78"/>
    </row>
    <row r="53" spans="7:15">
      <c r="G53" s="78"/>
      <c r="H53" s="78"/>
      <c r="I53" s="78"/>
      <c r="J53" s="78"/>
      <c r="K53" s="78"/>
      <c r="L53" s="78"/>
      <c r="M53" s="78"/>
      <c r="N53" s="78"/>
      <c r="O53" s="78"/>
    </row>
    <row r="54" spans="7:15">
      <c r="G54" s="78"/>
      <c r="H54" s="78"/>
      <c r="I54" s="78"/>
      <c r="J54" s="78"/>
      <c r="K54" s="78"/>
      <c r="L54" s="78"/>
      <c r="M54" s="78"/>
      <c r="N54" s="78"/>
      <c r="O54" s="78"/>
    </row>
    <row r="55" spans="7:15">
      <c r="G55" s="78"/>
      <c r="H55" s="78"/>
      <c r="I55" s="78"/>
      <c r="J55" s="78"/>
      <c r="K55" s="78"/>
      <c r="L55" s="78"/>
      <c r="M55" s="78"/>
      <c r="N55" s="78"/>
      <c r="O55" s="78"/>
    </row>
    <row r="56" spans="7:15">
      <c r="G56" s="78"/>
      <c r="H56" s="78"/>
      <c r="I56" s="78"/>
      <c r="J56" s="78"/>
      <c r="K56" s="78"/>
      <c r="L56" s="78"/>
      <c r="M56" s="78"/>
      <c r="N56" s="78"/>
      <c r="O56" s="78"/>
    </row>
    <row r="57" spans="7:15">
      <c r="G57" s="78"/>
      <c r="H57" s="78"/>
      <c r="I57" s="78"/>
      <c r="J57" s="78"/>
      <c r="K57" s="78"/>
      <c r="L57" s="78"/>
      <c r="M57" s="78"/>
      <c r="N57" s="78"/>
      <c r="O57" s="78"/>
    </row>
    <row r="58" spans="7:15">
      <c r="G58" s="78"/>
      <c r="H58" s="78"/>
      <c r="I58" s="78"/>
      <c r="J58" s="78"/>
      <c r="K58" s="78"/>
      <c r="L58" s="78"/>
      <c r="M58" s="78"/>
      <c r="N58" s="78"/>
      <c r="O58" s="78"/>
    </row>
    <row r="59" spans="7:15">
      <c r="G59" s="78"/>
      <c r="H59" s="78"/>
      <c r="I59" s="78"/>
      <c r="J59" s="78"/>
      <c r="K59" s="78"/>
      <c r="L59" s="78"/>
      <c r="M59" s="78"/>
      <c r="N59" s="78"/>
      <c r="O59" s="78"/>
    </row>
    <row r="60" spans="7:15">
      <c r="G60" s="78"/>
      <c r="H60" s="78"/>
      <c r="I60" s="78"/>
      <c r="J60" s="78"/>
      <c r="K60" s="78"/>
      <c r="L60" s="78"/>
      <c r="M60" s="78"/>
      <c r="N60" s="78"/>
      <c r="O60" s="78"/>
    </row>
    <row r="61" spans="7:15">
      <c r="G61" s="78"/>
      <c r="H61" s="78"/>
      <c r="I61" s="78"/>
      <c r="J61" s="78"/>
      <c r="K61" s="78"/>
      <c r="L61" s="78"/>
      <c r="M61" s="78"/>
      <c r="N61" s="78"/>
      <c r="O61" s="78"/>
    </row>
    <row r="62" spans="7:15">
      <c r="G62" s="78"/>
      <c r="H62" s="78"/>
      <c r="I62" s="78"/>
      <c r="J62" s="78"/>
      <c r="K62" s="78"/>
      <c r="L62" s="78"/>
      <c r="M62" s="78"/>
      <c r="N62" s="78"/>
      <c r="O62" s="78"/>
    </row>
    <row r="63" spans="7:15">
      <c r="G63" s="78"/>
      <c r="H63" s="78"/>
      <c r="I63" s="78"/>
      <c r="J63" s="78"/>
      <c r="K63" s="78"/>
      <c r="L63" s="78"/>
      <c r="M63" s="78"/>
      <c r="N63" s="78"/>
      <c r="O63" s="78"/>
    </row>
    <row r="64" spans="7:15">
      <c r="G64" s="78"/>
      <c r="H64" s="78"/>
      <c r="I64" s="78"/>
      <c r="J64" s="78"/>
      <c r="K64" s="78"/>
      <c r="L64" s="78"/>
      <c r="M64" s="78"/>
      <c r="N64" s="78"/>
      <c r="O64" s="78"/>
    </row>
    <row r="65" spans="7:15">
      <c r="G65" s="78"/>
      <c r="H65" s="78"/>
      <c r="I65" s="78"/>
      <c r="J65" s="78"/>
      <c r="K65" s="78"/>
      <c r="L65" s="78"/>
      <c r="M65" s="78"/>
      <c r="N65" s="78"/>
      <c r="O65" s="78"/>
    </row>
    <row r="66" spans="7:15">
      <c r="G66" s="78"/>
      <c r="H66" s="78"/>
      <c r="I66" s="78"/>
      <c r="J66" s="78"/>
      <c r="K66" s="78"/>
      <c r="L66" s="78"/>
      <c r="M66" s="78"/>
      <c r="N66" s="78"/>
      <c r="O66" s="78"/>
    </row>
  </sheetData>
  <sheetProtection sheet="1" objects="1" scenarios="1" selectLockedCells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&amp;L&amp;10FILE NAME: &amp;F
TAB NAME: &amp;A&amp;C&amp;10DATE PRINTED: &amp;D&amp;R&amp;10PAGE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  <pageSetUpPr fitToPage="1"/>
  </sheetPr>
  <dimension ref="A1:Y82"/>
  <sheetViews>
    <sheetView zoomScale="80" zoomScaleNormal="80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ColWidth="10.875" defaultRowHeight="15.75"/>
  <cols>
    <col min="1" max="1" width="11.625" style="15" customWidth="1"/>
    <col min="2" max="2" width="31" style="15" customWidth="1"/>
    <col min="3" max="3" width="3.125" style="220" customWidth="1"/>
    <col min="4" max="4" width="12.625" style="17" customWidth="1"/>
    <col min="5" max="5" width="12.625" style="16" customWidth="1"/>
    <col min="6" max="6" width="16.625" style="16" customWidth="1"/>
    <col min="7" max="7" width="13.625" style="15" customWidth="1"/>
    <col min="8" max="8" width="14" style="16" customWidth="1"/>
    <col min="9" max="9" width="16.625" style="16" customWidth="1"/>
    <col min="10" max="10" width="12.625" style="15" customWidth="1"/>
    <col min="11" max="11" width="12.625" style="16" customWidth="1"/>
    <col min="12" max="12" width="14.625" style="16" customWidth="1"/>
    <col min="13" max="13" width="12.625" style="15" customWidth="1"/>
    <col min="14" max="14" width="12.625" style="16" customWidth="1"/>
    <col min="15" max="15" width="16.625" style="16" customWidth="1"/>
    <col min="16" max="16" width="43.25" style="15" customWidth="1"/>
    <col min="17" max="22" width="10.875" style="15"/>
    <col min="23" max="23" width="25.75" style="15" customWidth="1"/>
    <col min="24" max="24" width="32.5" style="15" customWidth="1"/>
    <col min="25" max="25" width="27.25" style="15" customWidth="1"/>
    <col min="26" max="16384" width="10.875" style="15"/>
  </cols>
  <sheetData>
    <row r="1" spans="1:25">
      <c r="A1" s="78"/>
      <c r="B1" s="208" t="s">
        <v>255</v>
      </c>
      <c r="C1" s="255"/>
      <c r="D1" s="200" t="s">
        <v>339</v>
      </c>
      <c r="E1" s="204"/>
      <c r="F1" s="202" t="s">
        <v>337</v>
      </c>
      <c r="G1" s="201"/>
      <c r="H1" s="487" t="s">
        <v>492</v>
      </c>
      <c r="K1" s="267" t="s">
        <v>137</v>
      </c>
      <c r="L1" s="321" t="str">
        <f>IF(ISNUMBER(G1),G1-60,"")</f>
        <v/>
      </c>
      <c r="M1" s="266"/>
      <c r="N1" s="267" t="s">
        <v>151</v>
      </c>
      <c r="O1" s="322" t="str">
        <f>IF(ISNUMBER(G1),G1-180,"")</f>
        <v/>
      </c>
      <c r="P1" s="63"/>
      <c r="W1" s="323" t="s">
        <v>345</v>
      </c>
      <c r="X1" s="323" t="s">
        <v>346</v>
      </c>
      <c r="Y1" s="323" t="s">
        <v>490</v>
      </c>
    </row>
    <row r="2" spans="1:25" ht="19.5">
      <c r="A2" s="206" t="s">
        <v>341</v>
      </c>
      <c r="B2" s="205"/>
      <c r="C2" s="255"/>
      <c r="D2" s="203" t="s">
        <v>340</v>
      </c>
      <c r="E2" s="199" t="s">
        <v>153</v>
      </c>
      <c r="F2" s="202" t="s">
        <v>338</v>
      </c>
      <c r="G2" s="201"/>
      <c r="H2" s="487"/>
      <c r="I2" s="324"/>
      <c r="K2" s="267" t="s">
        <v>138</v>
      </c>
      <c r="L2" s="321" t="str">
        <f>IF(ISNUMBER(G1),G1-90,"")</f>
        <v/>
      </c>
      <c r="M2" s="69"/>
      <c r="O2" s="133"/>
      <c r="W2" s="209" t="s">
        <v>255</v>
      </c>
      <c r="X2" s="216" t="s">
        <v>663</v>
      </c>
      <c r="Y2" s="330" t="s">
        <v>255</v>
      </c>
    </row>
    <row r="3" spans="1:25" ht="32.25" thickBot="1">
      <c r="A3" s="78"/>
      <c r="B3" s="395" t="str">
        <f>"BUDGET for " &amp; IF(B1 = "Choose Inbound or Outbound","",B1&amp; " ") &amp; "Journey " &amp;IF(ISNUMBER(E1),"# "&amp;E1&amp; ", "&amp; B2,"")</f>
        <v xml:space="preserve">BUDGET for Journey </v>
      </c>
      <c r="C3" s="207"/>
      <c r="D3" s="63"/>
      <c r="E3" s="63"/>
      <c r="F3" s="63"/>
      <c r="G3" s="316"/>
      <c r="H3" s="63"/>
      <c r="I3" s="67"/>
      <c r="J3" s="130"/>
      <c r="K3" s="131"/>
      <c r="L3" s="132"/>
      <c r="M3" s="63"/>
      <c r="N3" s="63"/>
      <c r="O3" s="63"/>
      <c r="P3" s="63"/>
      <c r="W3" s="209" t="s">
        <v>113</v>
      </c>
      <c r="X3" s="216" t="s">
        <v>347</v>
      </c>
    </row>
    <row r="4" spans="1:25" s="400" customFormat="1" ht="21" thickBot="1">
      <c r="A4" s="397"/>
      <c r="B4" s="397"/>
      <c r="C4" s="398"/>
      <c r="D4" s="491" t="s">
        <v>60</v>
      </c>
      <c r="E4" s="492"/>
      <c r="F4" s="492"/>
      <c r="G4" s="491" t="s">
        <v>11</v>
      </c>
      <c r="H4" s="492"/>
      <c r="I4" s="492"/>
      <c r="J4" s="491" t="s">
        <v>12</v>
      </c>
      <c r="K4" s="492"/>
      <c r="L4" s="492"/>
      <c r="M4" s="491" t="s">
        <v>63</v>
      </c>
      <c r="N4" s="492"/>
      <c r="O4" s="492"/>
      <c r="P4" s="399" t="s">
        <v>105</v>
      </c>
      <c r="W4" s="401" t="s">
        <v>108</v>
      </c>
      <c r="X4" s="402" t="s">
        <v>348</v>
      </c>
    </row>
    <row r="5" spans="1:25" s="243" customFormat="1" ht="59.25" customHeight="1">
      <c r="A5" s="238" t="s">
        <v>112</v>
      </c>
      <c r="B5" s="239" t="s">
        <v>1</v>
      </c>
      <c r="C5" s="239"/>
      <c r="D5" s="240" t="s">
        <v>4</v>
      </c>
      <c r="E5" s="241" t="s">
        <v>5</v>
      </c>
      <c r="F5" s="241" t="s">
        <v>2</v>
      </c>
      <c r="G5" s="240" t="s">
        <v>4</v>
      </c>
      <c r="H5" s="241" t="s">
        <v>5</v>
      </c>
      <c r="I5" s="241" t="s">
        <v>61</v>
      </c>
      <c r="J5" s="240" t="s">
        <v>4</v>
      </c>
      <c r="K5" s="241" t="s">
        <v>5</v>
      </c>
      <c r="L5" s="241" t="s">
        <v>62</v>
      </c>
      <c r="M5" s="240" t="s">
        <v>4</v>
      </c>
      <c r="N5" s="241" t="s">
        <v>5</v>
      </c>
      <c r="O5" s="241" t="s">
        <v>97</v>
      </c>
      <c r="P5" s="242"/>
      <c r="X5" s="244" t="s">
        <v>349</v>
      </c>
    </row>
    <row r="6" spans="1:25" s="18" customFormat="1" ht="19.5">
      <c r="A6" s="126" t="s">
        <v>113</v>
      </c>
      <c r="B6" s="84" t="str">
        <f ca="1">Welcome!G19</f>
        <v>Welcome</v>
      </c>
      <c r="C6" s="256"/>
      <c r="D6" s="82"/>
      <c r="E6" s="85"/>
      <c r="F6" s="191" t="str">
        <f>IF(Welcome!N$21&gt;0,Welcome!N$21,"")</f>
        <v/>
      </c>
      <c r="G6" s="64" t="str">
        <f>IF(Welcome!H$19&gt;0,Welcome!F$19," ")</f>
        <v xml:space="preserve"> </v>
      </c>
      <c r="H6" s="86" t="str">
        <f>IF(Welcome!H$19&gt;0,Welcome!H$19," ")</f>
        <v xml:space="preserve"> </v>
      </c>
      <c r="I6" s="86" t="str">
        <f>IF(Welcome!N$7&gt;0,Welcome!N$7,"")</f>
        <v/>
      </c>
      <c r="J6" s="82"/>
      <c r="K6" s="86"/>
      <c r="L6" s="86" t="str">
        <f>IF(Welcome!N$8&gt;0,Welcome!N$8,"")</f>
        <v/>
      </c>
      <c r="M6" s="82"/>
      <c r="N6" s="86"/>
      <c r="O6" s="86" t="str">
        <f>IF(Welcome!N$9&gt;0,Welcome!N$9,"")</f>
        <v/>
      </c>
      <c r="P6" s="65"/>
      <c r="Q6" s="382"/>
      <c r="W6" s="215"/>
      <c r="X6" s="216" t="s">
        <v>350</v>
      </c>
    </row>
    <row r="7" spans="1:25" s="18" customFormat="1" ht="18">
      <c r="A7" s="126" t="s">
        <v>113</v>
      </c>
      <c r="B7" s="84" t="str">
        <f ca="1">'Event 2'!G19</f>
        <v>Event 2</v>
      </c>
      <c r="C7" s="256"/>
      <c r="D7" s="82"/>
      <c r="E7" s="83"/>
      <c r="F7" s="191" t="str">
        <f>IF('Event 2'!N$21&gt;0,'Event 2'!N$21,"")</f>
        <v/>
      </c>
      <c r="G7" s="82" t="str">
        <f>IF('Event 2'!H$19&gt;0,'Event 2'!F$19," ")</f>
        <v xml:space="preserve"> </v>
      </c>
      <c r="H7" s="86" t="str">
        <f>IF('Event 2'!H$19&gt;0,'Event 2'!H$19," ")</f>
        <v xml:space="preserve"> </v>
      </c>
      <c r="I7" s="86" t="str">
        <f>IF('Event 2'!N$7&gt;0,'Event 2'!N$7,"")</f>
        <v/>
      </c>
      <c r="J7" s="82"/>
      <c r="K7" s="86"/>
      <c r="L7" s="86" t="str">
        <f>IF('Event 2'!N$8&gt;0,'Event 2'!N$8,"")</f>
        <v/>
      </c>
      <c r="M7" s="82"/>
      <c r="N7" s="86"/>
      <c r="O7" s="86" t="str">
        <f>IF('Event 3'!N$9&gt;0,'Event 3'!N$9,"")</f>
        <v/>
      </c>
      <c r="P7" s="65"/>
      <c r="Q7" s="382"/>
      <c r="W7" s="215"/>
      <c r="X7" s="215"/>
    </row>
    <row r="8" spans="1:25" s="18" customFormat="1" ht="18">
      <c r="A8" s="126" t="s">
        <v>113</v>
      </c>
      <c r="B8" s="84" t="str">
        <f ca="1">'Event 3'!G19</f>
        <v>Event 3</v>
      </c>
      <c r="C8" s="256"/>
      <c r="D8" s="87"/>
      <c r="E8" s="83"/>
      <c r="F8" s="392" t="str">
        <f>IF('Event 3'!N$21&gt;0,'Event 3'!N$21,"")</f>
        <v/>
      </c>
      <c r="G8" s="82" t="str">
        <f>IF('Event 3'!H$19&gt;0,'Event 3'!F$19," ")</f>
        <v xml:space="preserve"> </v>
      </c>
      <c r="H8" s="392" t="str">
        <f>IF('Event 3'!H$19&gt;0,'Event 3'!H$19," ")</f>
        <v xml:space="preserve"> </v>
      </c>
      <c r="I8" s="392" t="str">
        <f>IF('Event 3'!N$7&gt;0,'Event 3'!N$7,"")</f>
        <v/>
      </c>
      <c r="J8" s="82"/>
      <c r="K8" s="392"/>
      <c r="L8" s="392" t="str">
        <f>IF('Event 3'!N$8&gt;0,'Event 3'!N$8,"")</f>
        <v/>
      </c>
      <c r="M8" s="82"/>
      <c r="N8" s="86"/>
      <c r="O8" s="86" t="str">
        <f>IF('Event 4'!N$9&gt;0,'Event 4'!N$9,"")</f>
        <v/>
      </c>
      <c r="P8" s="65"/>
      <c r="Q8" s="382"/>
      <c r="W8" s="215"/>
      <c r="X8" s="215"/>
    </row>
    <row r="9" spans="1:25" s="18" customFormat="1" ht="18">
      <c r="A9" s="126" t="s">
        <v>113</v>
      </c>
      <c r="B9" s="84" t="str">
        <f ca="1">'Event 4'!G19</f>
        <v>Event 4</v>
      </c>
      <c r="C9" s="256"/>
      <c r="D9" s="87"/>
      <c r="E9" s="83"/>
      <c r="F9" s="392" t="str">
        <f>IF('Event 4'!N$21&gt;0,'Event 4'!N$21,"")</f>
        <v/>
      </c>
      <c r="G9" s="82" t="str">
        <f>IF('Event 4'!H$19&gt;0,'Event 4'!F$19," ")</f>
        <v xml:space="preserve"> </v>
      </c>
      <c r="H9" s="392" t="str">
        <f>IF('Event 4'!H$19&gt;0,'Event 4'!H$19," ")</f>
        <v xml:space="preserve"> </v>
      </c>
      <c r="I9" s="392" t="str">
        <f>IF('Event 4'!N$7&gt;0,'Event 4'!N$7,"")</f>
        <v/>
      </c>
      <c r="J9" s="82"/>
      <c r="K9" s="392"/>
      <c r="L9" s="392" t="str">
        <f>IF('Event 4'!N$8&gt;0,'Event 4'!N$8,"")</f>
        <v/>
      </c>
      <c r="M9" s="82"/>
      <c r="N9" s="86"/>
      <c r="O9" s="86" t="str">
        <f>IF('Event 5'!N$9&gt;0,'Event 5'!N$9,"")</f>
        <v/>
      </c>
      <c r="P9" s="65"/>
      <c r="Q9" s="382"/>
      <c r="W9" s="215"/>
      <c r="X9" s="215"/>
    </row>
    <row r="10" spans="1:25" s="18" customFormat="1" ht="18">
      <c r="A10" s="126" t="s">
        <v>113</v>
      </c>
      <c r="B10" s="84" t="str">
        <f ca="1">'Event 5'!G19</f>
        <v>Event 5</v>
      </c>
      <c r="C10" s="256"/>
      <c r="D10" s="87"/>
      <c r="E10" s="83"/>
      <c r="F10" s="392" t="str">
        <f>IF('Event 5'!N$21&gt;0,'Event 5'!N$21,"")</f>
        <v/>
      </c>
      <c r="G10" s="82" t="str">
        <f>IF('Event 5'!H$19&gt;0,'Event 5'!F$19," ")</f>
        <v xml:space="preserve"> </v>
      </c>
      <c r="H10" s="392" t="str">
        <f>IF('Event 5'!H$19&gt;0,'Event 5'!H$19," ")</f>
        <v xml:space="preserve"> </v>
      </c>
      <c r="I10" s="392" t="str">
        <f>IF('Event 5'!N$7&gt;0,'Event 5'!N$7,"")</f>
        <v/>
      </c>
      <c r="J10" s="82"/>
      <c r="K10" s="392"/>
      <c r="L10" s="392" t="str">
        <f>IF('Event 5'!N$8&gt;0,'Event 5'!N$8,"")</f>
        <v/>
      </c>
      <c r="M10" s="82"/>
      <c r="N10" s="86"/>
      <c r="O10" s="86" t="str">
        <f>IF('Event 6'!N$9&gt;0,'Event 6'!N$9,"")</f>
        <v/>
      </c>
      <c r="P10" s="65"/>
      <c r="Q10" s="382"/>
      <c r="W10" s="215"/>
      <c r="X10" s="215"/>
    </row>
    <row r="11" spans="1:25" s="18" customFormat="1" ht="18">
      <c r="A11" s="126" t="s">
        <v>113</v>
      </c>
      <c r="B11" s="84" t="str">
        <f ca="1">'Event 6'!G19</f>
        <v>Event 6</v>
      </c>
      <c r="C11" s="256"/>
      <c r="D11" s="87"/>
      <c r="E11" s="83"/>
      <c r="F11" s="392" t="str">
        <f>IF('Event 6'!N$21&gt;0,'Event 6'!N$21,"")</f>
        <v/>
      </c>
      <c r="G11" s="82" t="str">
        <f>IF('Event 6'!H$19&gt;0,'Event 6'!F$19," ")</f>
        <v xml:space="preserve"> </v>
      </c>
      <c r="H11" s="392" t="str">
        <f>IF('Event 6'!H$19&gt;0,'Event 6'!H$19," ")</f>
        <v xml:space="preserve"> </v>
      </c>
      <c r="I11" s="392" t="str">
        <f>IF('Event 6'!N$7&gt;0,'Event 6'!N$7,"")</f>
        <v/>
      </c>
      <c r="J11" s="82"/>
      <c r="K11" s="392"/>
      <c r="L11" s="392" t="str">
        <f>IF('Event 6'!N$8&gt;0,'Event 6'!N$8,"")</f>
        <v/>
      </c>
      <c r="M11" s="82"/>
      <c r="N11" s="86"/>
      <c r="O11" s="86" t="str">
        <f>IF('Event 7'!N$9&gt;0,'Event 7'!N$9,"")</f>
        <v/>
      </c>
      <c r="P11" s="65"/>
      <c r="Q11" s="382"/>
      <c r="W11" s="215"/>
      <c r="X11" s="215"/>
    </row>
    <row r="12" spans="1:25" s="18" customFormat="1" ht="18">
      <c r="A12" s="126" t="s">
        <v>113</v>
      </c>
      <c r="B12" s="84" t="str">
        <f ca="1">'Event 7'!G19</f>
        <v>Event 7</v>
      </c>
      <c r="C12" s="256"/>
      <c r="D12" s="87"/>
      <c r="E12" s="83"/>
      <c r="F12" s="392" t="str">
        <f>IF('Event 7'!N$21&gt;0,'Event 7'!N$21,"")</f>
        <v/>
      </c>
      <c r="G12" s="82" t="str">
        <f>IF('Event 7'!H$19&gt;0,'Event 7'!F$19," ")</f>
        <v xml:space="preserve"> </v>
      </c>
      <c r="H12" s="392" t="str">
        <f>IF('Event 7'!H$19&gt;0,'Event 7'!H$19," ")</f>
        <v xml:space="preserve"> </v>
      </c>
      <c r="I12" s="392" t="str">
        <f>IF('Event 7'!N$7&gt;0,'Event 7'!N$7,"")</f>
        <v/>
      </c>
      <c r="J12" s="82"/>
      <c r="K12" s="392"/>
      <c r="L12" s="392" t="str">
        <f>IF('Event 7'!N$8&gt;0,'Event 7'!N$8,"")</f>
        <v/>
      </c>
      <c r="M12" s="82"/>
      <c r="N12" s="86"/>
      <c r="O12" s="86" t="str">
        <f>IF('Event 8'!N$9&gt;0,'Event 8'!N$9,"")</f>
        <v/>
      </c>
      <c r="P12" s="65"/>
      <c r="Q12" s="382"/>
      <c r="W12" s="215"/>
      <c r="X12" s="215"/>
    </row>
    <row r="13" spans="1:25" s="18" customFormat="1" ht="18">
      <c r="A13" s="126" t="s">
        <v>113</v>
      </c>
      <c r="B13" s="84" t="str">
        <f ca="1">'Event 8'!G19</f>
        <v>Event 8</v>
      </c>
      <c r="C13" s="256"/>
      <c r="D13" s="87"/>
      <c r="E13" s="83"/>
      <c r="F13" s="392" t="str">
        <f>IF('Event 8'!N$21&gt;0,'Event 8'!N$21,"")</f>
        <v/>
      </c>
      <c r="G13" s="82" t="str">
        <f>IF('Event 8'!H$19&gt;0,'Event 8'!F$19," ")</f>
        <v xml:space="preserve"> </v>
      </c>
      <c r="H13" s="392" t="str">
        <f>IF('Event 8'!H$19&gt;0,'Event 8'!H$19," ")</f>
        <v xml:space="preserve"> </v>
      </c>
      <c r="I13" s="392" t="str">
        <f>IF('Event 8'!N$7&gt;0,'Event 8'!N$7,"")</f>
        <v/>
      </c>
      <c r="J13" s="82" t="str">
        <f>IF('Event 8'!F$24&gt;0,IF('Event 8'!F$28&gt;0,IF('Event 8'!F$24='Event 8'!F$28,IF('Event 8'!F$29&gt;0,IF('Event 8'!F$24='Event 8'!F$29,'Event 8'!F$24,""),'Event 8'!F$24),""),'Event 8'!F$24),"")</f>
        <v/>
      </c>
      <c r="K13" s="392" t="str">
        <f>IF('Event 8'!F$24&gt;0,IF('Event 8'!F$28&gt;0,IF('Event 8'!F$24='Event 8'!F$28,IF('Event 8'!F$29&gt;0,IF('Event 8'!F$24='Event 8'!F$29,'Event 8'!H$24+'Event 8'!H$28+'Event 8'!H$29,""),'Event 8'!H$24+'Event 8'!H$28),""),'Event 8'!H$24),"")</f>
        <v/>
      </c>
      <c r="L13" s="392" t="str">
        <f>IF('Event 8'!N$8&gt;0,'Event 8'!N$8,"")</f>
        <v/>
      </c>
      <c r="M13" s="82"/>
      <c r="N13" s="147"/>
      <c r="O13" s="86" t="str">
        <f>IF(Farewell!N$9&gt;0,Farewell!N$9,"")</f>
        <v/>
      </c>
      <c r="P13" s="65"/>
      <c r="Q13" s="382"/>
      <c r="W13" s="215"/>
      <c r="X13" s="215"/>
    </row>
    <row r="14" spans="1:25" s="18" customFormat="1" ht="19.5">
      <c r="A14" s="126" t="s">
        <v>113</v>
      </c>
      <c r="B14" s="84" t="str">
        <f ca="1">Farewell!G19</f>
        <v>Farewell</v>
      </c>
      <c r="C14" s="256"/>
      <c r="D14" s="82"/>
      <c r="E14" s="83"/>
      <c r="F14" s="392" t="str">
        <f>IF(Farewell!N$21&gt;0,Farewell!N$21,"")</f>
        <v/>
      </c>
      <c r="G14" s="82" t="str">
        <f>IF(Farewell!H$19&gt;0,Farewell!F$19," ")</f>
        <v xml:space="preserve"> </v>
      </c>
      <c r="H14" s="392" t="str">
        <f>IF(Farewell!H$19&gt;0,Farewell!H$19," ")</f>
        <v xml:space="preserve"> </v>
      </c>
      <c r="I14" s="392" t="str">
        <f>IF(Farewell!N$7&gt;0,Farewell!N$7,"")</f>
        <v/>
      </c>
      <c r="J14" s="82" t="str">
        <f>IF(Farewell!F$24&gt;0,IF(Farewell!F$28&gt;0,IF(Farewell!F$24=Farewell!F$28,IF(Farewell!F$29&gt;0,IF(Farewell!F$24=Farewell!F$29,Farewell!F$24,""),Farewell!F$24),""),Farewell!F$24),"")</f>
        <v/>
      </c>
      <c r="K14" s="392" t="str">
        <f>IF(Farewell!F$24&gt;0,IF(Farewell!F$28&gt;0,IF(Farewell!F$24=Farewell!F$28,IF(Farewell!F$29&gt;0,IF(Farewell!F$24=Farewell!F$29,Farewell!H$24+Farewell!H$28+Farewell!H$29,""),Farewell!H$24+Farewell!H$28),""),Farewell!H$24),"")</f>
        <v/>
      </c>
      <c r="L14" s="392" t="str">
        <f>IF(Farewell!N$8&gt;0,Farewell!N$8,"")</f>
        <v/>
      </c>
      <c r="M14" s="82"/>
      <c r="N14" s="86"/>
      <c r="O14" s="191" t="str">
        <f>IF('Event 2'!N$9&gt;0,'Event 2'!N$9,"")</f>
        <v/>
      </c>
      <c r="P14" s="65"/>
      <c r="Q14" s="382"/>
      <c r="W14" s="215"/>
      <c r="X14" s="217" t="s">
        <v>351</v>
      </c>
    </row>
    <row r="15" spans="1:25" ht="18">
      <c r="A15" s="126" t="s">
        <v>113</v>
      </c>
      <c r="B15" s="100" t="s">
        <v>3</v>
      </c>
      <c r="C15" s="150"/>
      <c r="D15" s="327" t="str">
        <f>IF(E15 &gt; 0,I2,"")</f>
        <v/>
      </c>
      <c r="E15" s="185"/>
      <c r="F15" s="191" t="str">
        <f>IF(ISNUMBER(D15),IF(ISNUMBER(E15),E15*D15,""),"")</f>
        <v/>
      </c>
      <c r="G15" s="327" t="str">
        <f>IF(D15 &gt; 0,D15,"")</f>
        <v/>
      </c>
      <c r="H15" s="405" t="str">
        <f>IF(E15 &gt; 0,E15,"")</f>
        <v/>
      </c>
      <c r="I15" s="191" t="str">
        <f>IF(ISNUMBER(G15),IF(ISNUMBER(H15),H15*G15,""),"")</f>
        <v/>
      </c>
      <c r="J15" s="101"/>
      <c r="K15" s="120"/>
      <c r="L15" s="86" t="str">
        <f>""</f>
        <v/>
      </c>
      <c r="M15" s="89"/>
      <c r="N15" s="185"/>
      <c r="O15" s="191" t="str">
        <f>IF(ISNUMBER(M15),IF(ISNUMBER(N15),N15*M15,""),"")</f>
        <v/>
      </c>
      <c r="P15" s="379"/>
      <c r="Q15" s="382"/>
      <c r="W15" s="214"/>
      <c r="X15" s="214"/>
    </row>
    <row r="16" spans="1:25" ht="18">
      <c r="A16" s="126" t="s">
        <v>113</v>
      </c>
      <c r="B16" s="100" t="s">
        <v>8</v>
      </c>
      <c r="C16" s="150"/>
      <c r="D16" s="89"/>
      <c r="E16" s="90"/>
      <c r="F16" s="191" t="str">
        <f>IF(ISNUMBER(D16),IF(ISNUMBER(E16),E16*D16,""),"")</f>
        <v/>
      </c>
      <c r="G16" s="327" t="str">
        <f t="shared" ref="G16" si="0">IF(D16 &gt; 0,D16,"")</f>
        <v/>
      </c>
      <c r="H16" s="405" t="str">
        <f t="shared" ref="H16:H17" si="1">IF(E16 &gt; 0,E16,"")</f>
        <v/>
      </c>
      <c r="I16" s="191" t="str">
        <f>IF(ISNUMBER(G16),IF(ISNUMBER(H16),H16*G16,""),"")</f>
        <v/>
      </c>
      <c r="J16" s="101"/>
      <c r="K16" s="102"/>
      <c r="L16" s="86" t="str">
        <f>""</f>
        <v/>
      </c>
      <c r="M16" s="89"/>
      <c r="N16" s="185"/>
      <c r="O16" s="191" t="str">
        <f>IF(ISNUMBER(M16),IF(ISNUMBER(N16),N16*M16,""),"")</f>
        <v/>
      </c>
      <c r="P16" s="379"/>
      <c r="Q16" s="381"/>
      <c r="W16" s="214"/>
      <c r="X16" s="214"/>
    </row>
    <row r="17" spans="1:24" s="68" customFormat="1" ht="18">
      <c r="A17" s="126" t="s">
        <v>113</v>
      </c>
      <c r="B17" s="100" t="s">
        <v>134</v>
      </c>
      <c r="C17" s="150"/>
      <c r="D17" s="89"/>
      <c r="E17" s="90"/>
      <c r="F17" s="191" t="str">
        <f>IF(ISNUMBER(D17),IF(ISNUMBER(E17),E17*D17,""),"")</f>
        <v/>
      </c>
      <c r="G17" s="327" t="str">
        <f>IF(D17 &gt; 0,D17,"")</f>
        <v/>
      </c>
      <c r="H17" s="405" t="str">
        <f t="shared" si="1"/>
        <v/>
      </c>
      <c r="I17" s="191" t="str">
        <f>IF(ISNUMBER(G17),IF(ISNUMBER(H17),H17*G17,""),"")</f>
        <v/>
      </c>
      <c r="J17" s="101"/>
      <c r="K17" s="102"/>
      <c r="L17" s="86" t="str">
        <f>""</f>
        <v/>
      </c>
      <c r="M17" s="89"/>
      <c r="N17" s="185"/>
      <c r="O17" s="191" t="str">
        <f>IF(ISNUMBER(M17),IF(ISNUMBER(N17),N17*M17,""),"")</f>
        <v/>
      </c>
      <c r="P17" s="379"/>
      <c r="Q17" s="381"/>
      <c r="W17" s="210"/>
      <c r="X17" s="210"/>
    </row>
    <row r="18" spans="1:24" ht="18">
      <c r="A18" s="126" t="s">
        <v>113</v>
      </c>
      <c r="B18" s="100" t="s">
        <v>149</v>
      </c>
      <c r="C18" s="150"/>
      <c r="D18" s="100"/>
      <c r="E18" s="54"/>
      <c r="F18" s="187" t="s">
        <v>306</v>
      </c>
      <c r="G18" s="100"/>
      <c r="H18" s="54"/>
      <c r="I18" s="86"/>
      <c r="J18" s="101"/>
      <c r="K18" s="102"/>
      <c r="L18" s="86" t="str">
        <f>""</f>
        <v/>
      </c>
      <c r="M18" s="103"/>
      <c r="N18" s="102"/>
      <c r="O18" s="86" t="str">
        <f>""</f>
        <v/>
      </c>
      <c r="P18" s="198" t="s">
        <v>688</v>
      </c>
      <c r="Q18" s="381"/>
      <c r="W18" s="210"/>
      <c r="X18" s="210"/>
    </row>
    <row r="19" spans="1:24" ht="18">
      <c r="A19" s="125" t="s">
        <v>108</v>
      </c>
      <c r="B19" s="150" t="s">
        <v>70</v>
      </c>
      <c r="C19" s="150"/>
      <c r="D19" s="100"/>
      <c r="E19" s="54"/>
      <c r="F19" s="86" t="str">
        <f>""</f>
        <v/>
      </c>
      <c r="G19" s="326" t="str">
        <f>IF(B1="Outbound",IF(I2&gt;0,I2,""),"")</f>
        <v/>
      </c>
      <c r="H19" s="54">
        <v>35</v>
      </c>
      <c r="I19" s="191" t="str">
        <f t="shared" ref="I19:I30" si="2">IF(ISNUMBER(G19),IF(ISNUMBER(H19),H19*G19,""),"")</f>
        <v/>
      </c>
      <c r="J19" s="101"/>
      <c r="K19" s="102"/>
      <c r="L19" s="86" t="str">
        <f>""</f>
        <v/>
      </c>
      <c r="M19" s="103"/>
      <c r="N19" s="102"/>
      <c r="O19" s="86" t="str">
        <f>""</f>
        <v/>
      </c>
      <c r="P19" s="393" t="s">
        <v>107</v>
      </c>
      <c r="Q19" s="381"/>
      <c r="W19" s="210"/>
      <c r="X19" s="210"/>
    </row>
    <row r="20" spans="1:24" ht="18">
      <c r="A20" s="125" t="s">
        <v>108</v>
      </c>
      <c r="B20" s="150" t="s">
        <v>70</v>
      </c>
      <c r="C20" s="150"/>
      <c r="D20" s="100"/>
      <c r="E20" s="54"/>
      <c r="F20" s="86" t="str">
        <f>" "</f>
        <v xml:space="preserve"> </v>
      </c>
      <c r="G20" s="89"/>
      <c r="H20" s="54">
        <v>300</v>
      </c>
      <c r="I20" s="191" t="str">
        <f t="shared" si="2"/>
        <v/>
      </c>
      <c r="J20" s="101"/>
      <c r="K20" s="102"/>
      <c r="L20" s="86" t="str">
        <f>""</f>
        <v/>
      </c>
      <c r="M20" s="103"/>
      <c r="N20" s="102"/>
      <c r="O20" s="86" t="str">
        <f>""</f>
        <v/>
      </c>
      <c r="P20" s="433" t="s">
        <v>662</v>
      </c>
      <c r="Q20" s="381"/>
      <c r="W20" s="210"/>
      <c r="X20" s="210"/>
    </row>
    <row r="21" spans="1:24" s="68" customFormat="1" ht="18">
      <c r="A21" s="125" t="s">
        <v>108</v>
      </c>
      <c r="B21" s="100" t="s">
        <v>95</v>
      </c>
      <c r="C21" s="150"/>
      <c r="D21" s="326" t="str">
        <f>IF(E21 &gt; 0,I2,"")</f>
        <v/>
      </c>
      <c r="E21" s="90"/>
      <c r="F21" s="191" t="str">
        <f t="shared" ref="F21:F30" si="3">IF(ISNUMBER(D21),IF(ISNUMBER(E21),E21*D21,""),"")</f>
        <v/>
      </c>
      <c r="G21" s="327" t="str">
        <f t="shared" ref="G21:H22" si="4">IF(D21 &gt; 0,D21,"")</f>
        <v/>
      </c>
      <c r="H21" s="405" t="str">
        <f t="shared" si="4"/>
        <v/>
      </c>
      <c r="I21" s="191" t="str">
        <f t="shared" si="2"/>
        <v/>
      </c>
      <c r="J21" s="101"/>
      <c r="K21" s="102"/>
      <c r="L21" s="86" t="str">
        <f>""</f>
        <v/>
      </c>
      <c r="M21" s="89"/>
      <c r="N21" s="185"/>
      <c r="O21" s="191" t="str">
        <f t="shared" ref="O21:O29" si="5">IF(ISNUMBER(M21),IF(ISNUMBER(N21),N21*M21,""),"")</f>
        <v/>
      </c>
      <c r="P21" s="379"/>
      <c r="Q21" s="381"/>
      <c r="W21" s="210"/>
      <c r="X21" s="210"/>
    </row>
    <row r="22" spans="1:24" s="68" customFormat="1" ht="18">
      <c r="A22" s="125" t="s">
        <v>108</v>
      </c>
      <c r="B22" s="100" t="s">
        <v>96</v>
      </c>
      <c r="C22" s="150"/>
      <c r="D22" s="326" t="str">
        <f>IF(E22 &gt; 0,I2,"")</f>
        <v/>
      </c>
      <c r="E22" s="90"/>
      <c r="F22" s="191" t="str">
        <f t="shared" si="3"/>
        <v/>
      </c>
      <c r="G22" s="327" t="str">
        <f t="shared" si="4"/>
        <v/>
      </c>
      <c r="H22" s="405" t="str">
        <f t="shared" si="4"/>
        <v/>
      </c>
      <c r="I22" s="191" t="str">
        <f t="shared" si="2"/>
        <v/>
      </c>
      <c r="J22" s="101"/>
      <c r="K22" s="102"/>
      <c r="L22" s="86" t="str">
        <f>""</f>
        <v/>
      </c>
      <c r="M22" s="89"/>
      <c r="N22" s="185"/>
      <c r="O22" s="191" t="str">
        <f t="shared" si="5"/>
        <v/>
      </c>
      <c r="P22" s="379"/>
      <c r="Q22" s="381"/>
      <c r="W22" s="210"/>
      <c r="X22" s="210"/>
    </row>
    <row r="23" spans="1:24" s="68" customFormat="1" ht="18">
      <c r="A23" s="125" t="s">
        <v>108</v>
      </c>
      <c r="B23" s="100" t="s">
        <v>157</v>
      </c>
      <c r="C23" s="150"/>
      <c r="D23" s="89"/>
      <c r="E23" s="90"/>
      <c r="F23" s="191" t="str">
        <f t="shared" si="3"/>
        <v/>
      </c>
      <c r="G23" s="309"/>
      <c r="H23" s="309"/>
      <c r="I23" s="191" t="str">
        <f t="shared" si="2"/>
        <v/>
      </c>
      <c r="J23" s="100"/>
      <c r="K23" s="54"/>
      <c r="L23" s="86" t="str">
        <f>""</f>
        <v/>
      </c>
      <c r="M23" s="89"/>
      <c r="N23" s="185"/>
      <c r="O23" s="191" t="str">
        <f t="shared" si="5"/>
        <v/>
      </c>
      <c r="P23" s="379"/>
      <c r="Q23" s="381"/>
      <c r="W23" s="210"/>
      <c r="X23" s="210"/>
    </row>
    <row r="24" spans="1:24" s="68" customFormat="1" ht="18">
      <c r="A24" s="124" t="s">
        <v>114</v>
      </c>
      <c r="B24" s="100" t="s">
        <v>156</v>
      </c>
      <c r="C24" s="150"/>
      <c r="D24" s="309"/>
      <c r="E24" s="310"/>
      <c r="F24" s="191" t="str">
        <f t="shared" si="3"/>
        <v/>
      </c>
      <c r="G24" s="327" t="str">
        <f>IF(B$1 &lt;&gt; "Outbound",IF(D24 &gt; 0,D24,""),"")</f>
        <v/>
      </c>
      <c r="H24" s="405" t="str">
        <f t="shared" ref="H24:H30" si="6">IF(G24 &lt;&gt;"",E24,"")</f>
        <v/>
      </c>
      <c r="I24" s="191" t="str">
        <f t="shared" si="2"/>
        <v/>
      </c>
      <c r="J24" s="100"/>
      <c r="K24" s="54"/>
      <c r="L24" s="86" t="str">
        <f>""</f>
        <v/>
      </c>
      <c r="M24" s="89"/>
      <c r="N24" s="185"/>
      <c r="O24" s="191" t="str">
        <f t="shared" si="5"/>
        <v/>
      </c>
      <c r="P24" s="379"/>
      <c r="Q24" s="381"/>
      <c r="W24" s="210"/>
      <c r="X24" s="210"/>
    </row>
    <row r="25" spans="1:24" s="68" customFormat="1" ht="18">
      <c r="A25" s="124" t="s">
        <v>114</v>
      </c>
      <c r="B25" s="100" t="s">
        <v>6</v>
      </c>
      <c r="C25" s="150"/>
      <c r="D25" s="327" t="str">
        <f>IF(E25 &gt; 0,I2,"")</f>
        <v/>
      </c>
      <c r="E25" s="310"/>
      <c r="F25" s="191" t="str">
        <f t="shared" si="3"/>
        <v/>
      </c>
      <c r="G25" s="327" t="str">
        <f>IF(B$1 &lt;&gt; "Outbound",IF(D25 &gt; 0,D25,""),"")</f>
        <v/>
      </c>
      <c r="H25" s="405" t="str">
        <f t="shared" si="6"/>
        <v/>
      </c>
      <c r="I25" s="191" t="str">
        <f t="shared" si="2"/>
        <v/>
      </c>
      <c r="J25" s="100"/>
      <c r="K25" s="54"/>
      <c r="L25" s="86" t="str">
        <f>""</f>
        <v/>
      </c>
      <c r="M25" s="89"/>
      <c r="N25" s="185"/>
      <c r="O25" s="191" t="str">
        <f t="shared" si="5"/>
        <v/>
      </c>
      <c r="P25" s="379"/>
      <c r="Q25" s="382"/>
      <c r="W25" s="210"/>
      <c r="X25" s="210"/>
    </row>
    <row r="26" spans="1:24" s="68" customFormat="1" ht="18">
      <c r="A26" s="124" t="s">
        <v>114</v>
      </c>
      <c r="B26" s="100" t="s">
        <v>7</v>
      </c>
      <c r="C26" s="150"/>
      <c r="D26" s="309"/>
      <c r="E26" s="310"/>
      <c r="F26" s="191" t="str">
        <f t="shared" si="3"/>
        <v/>
      </c>
      <c r="G26" s="309"/>
      <c r="H26" s="309"/>
      <c r="I26" s="191" t="str">
        <f t="shared" si="2"/>
        <v/>
      </c>
      <c r="J26" s="327" t="str">
        <f>IF($B$1="Inbound",IF(D26 &gt; 0,D26,""),"")</f>
        <v/>
      </c>
      <c r="K26" s="406" t="str">
        <f>IF(J26&lt;&gt;"",E26,"")</f>
        <v/>
      </c>
      <c r="L26" s="392" t="str">
        <f t="shared" ref="L26" si="7">IF(ISNUMBER(J26),IF(ISNUMBER(K26),K26*J26,""),"")</f>
        <v/>
      </c>
      <c r="M26" s="89"/>
      <c r="N26" s="185"/>
      <c r="O26" s="191" t="str">
        <f t="shared" si="5"/>
        <v/>
      </c>
      <c r="P26" s="379"/>
      <c r="Q26" s="381"/>
      <c r="W26" s="210"/>
      <c r="X26" s="210"/>
    </row>
    <row r="27" spans="1:24" ht="18">
      <c r="A27" s="124" t="s">
        <v>114</v>
      </c>
      <c r="B27" s="100" t="s">
        <v>100</v>
      </c>
      <c r="C27" s="150"/>
      <c r="D27" s="309"/>
      <c r="E27" s="310"/>
      <c r="F27" s="191" t="str">
        <f t="shared" si="3"/>
        <v/>
      </c>
      <c r="G27" s="327" t="str">
        <f t="shared" ref="G27:G30" si="8">IF(B$1 &lt;&gt; "Outbound",IF(D27 &gt; 0,D27,""),"")</f>
        <v/>
      </c>
      <c r="H27" s="405" t="str">
        <f t="shared" si="6"/>
        <v/>
      </c>
      <c r="I27" s="191" t="str">
        <f t="shared" si="2"/>
        <v/>
      </c>
      <c r="J27" s="100"/>
      <c r="K27" s="54"/>
      <c r="L27" s="86" t="str">
        <f>""</f>
        <v/>
      </c>
      <c r="M27" s="89"/>
      <c r="N27" s="185"/>
      <c r="O27" s="191" t="str">
        <f t="shared" si="5"/>
        <v/>
      </c>
      <c r="P27" s="379"/>
      <c r="Q27" s="381"/>
      <c r="W27" s="210"/>
      <c r="X27" s="210"/>
    </row>
    <row r="28" spans="1:24" s="68" customFormat="1" ht="18">
      <c r="A28" s="124" t="s">
        <v>114</v>
      </c>
      <c r="B28" s="100" t="s">
        <v>132</v>
      </c>
      <c r="C28" s="150"/>
      <c r="D28" s="309"/>
      <c r="E28" s="310"/>
      <c r="F28" s="191" t="str">
        <f t="shared" si="3"/>
        <v/>
      </c>
      <c r="G28" s="327" t="str">
        <f t="shared" si="8"/>
        <v/>
      </c>
      <c r="H28" s="405" t="str">
        <f t="shared" si="6"/>
        <v/>
      </c>
      <c r="I28" s="191" t="str">
        <f t="shared" si="2"/>
        <v/>
      </c>
      <c r="J28" s="100"/>
      <c r="K28" s="54"/>
      <c r="L28" s="86" t="str">
        <f>""</f>
        <v/>
      </c>
      <c r="M28" s="89"/>
      <c r="N28" s="185"/>
      <c r="O28" s="191" t="str">
        <f t="shared" si="5"/>
        <v/>
      </c>
      <c r="P28" s="379"/>
      <c r="Q28" s="382"/>
      <c r="W28" s="210"/>
      <c r="X28" s="210"/>
    </row>
    <row r="29" spans="1:24" s="19" customFormat="1" ht="18">
      <c r="A29" s="124" t="s">
        <v>114</v>
      </c>
      <c r="B29" s="150" t="s">
        <v>315</v>
      </c>
      <c r="C29" s="150"/>
      <c r="D29" s="309"/>
      <c r="E29" s="310"/>
      <c r="F29" s="191" t="str">
        <f t="shared" si="3"/>
        <v/>
      </c>
      <c r="G29" s="327" t="str">
        <f t="shared" si="8"/>
        <v/>
      </c>
      <c r="H29" s="405" t="str">
        <f t="shared" si="6"/>
        <v/>
      </c>
      <c r="I29" s="191" t="str">
        <f t="shared" si="2"/>
        <v/>
      </c>
      <c r="J29" s="100"/>
      <c r="K29" s="54"/>
      <c r="L29" s="86" t="str">
        <f>""</f>
        <v/>
      </c>
      <c r="M29" s="229"/>
      <c r="N29" s="185"/>
      <c r="O29" s="191" t="str">
        <f t="shared" si="5"/>
        <v/>
      </c>
      <c r="P29" s="379"/>
      <c r="Q29" s="380"/>
      <c r="W29" s="211"/>
      <c r="X29" s="211"/>
    </row>
    <row r="30" spans="1:24" ht="18">
      <c r="A30" s="124" t="s">
        <v>114</v>
      </c>
      <c r="B30" s="100" t="s">
        <v>133</v>
      </c>
      <c r="C30" s="150"/>
      <c r="D30" s="326" t="str">
        <f>IF(E30 &gt; 0,I2,"")</f>
        <v/>
      </c>
      <c r="E30" s="310"/>
      <c r="F30" s="228" t="str">
        <f t="shared" si="3"/>
        <v/>
      </c>
      <c r="G30" s="327" t="str">
        <f t="shared" si="8"/>
        <v/>
      </c>
      <c r="H30" s="405" t="str">
        <f t="shared" si="6"/>
        <v/>
      </c>
      <c r="I30" s="191" t="str">
        <f t="shared" si="2"/>
        <v/>
      </c>
      <c r="J30" s="100"/>
      <c r="K30" s="54"/>
      <c r="L30" s="228" t="str">
        <f>""</f>
        <v/>
      </c>
      <c r="M30" s="147" t="str">
        <f>""</f>
        <v/>
      </c>
      <c r="N30" s="230"/>
      <c r="O30" s="86" t="str">
        <f>""</f>
        <v/>
      </c>
      <c r="P30" s="379"/>
      <c r="Q30" s="382"/>
      <c r="W30" s="210"/>
      <c r="X30" s="210"/>
    </row>
    <row r="31" spans="1:24" ht="18">
      <c r="A31" s="124" t="s">
        <v>114</v>
      </c>
      <c r="B31" s="100" t="s">
        <v>148</v>
      </c>
      <c r="C31" s="150"/>
      <c r="D31" s="150"/>
      <c r="E31" s="149"/>
      <c r="F31" s="86" t="str">
        <f>""</f>
        <v/>
      </c>
      <c r="G31" s="231"/>
      <c r="H31" s="149"/>
      <c r="I31" s="86" t="str">
        <f>""</f>
        <v/>
      </c>
      <c r="J31" s="100"/>
      <c r="K31" s="54"/>
      <c r="L31" s="86" t="str">
        <f>""</f>
        <v/>
      </c>
      <c r="M31" s="227"/>
      <c r="N31" s="149"/>
      <c r="O31" s="86" t="str">
        <f>""</f>
        <v/>
      </c>
      <c r="P31" s="198" t="s">
        <v>688</v>
      </c>
      <c r="Q31" s="381"/>
      <c r="W31" s="210"/>
      <c r="X31" s="210"/>
    </row>
    <row r="32" spans="1:24" ht="18">
      <c r="A32" s="124" t="s">
        <v>114</v>
      </c>
      <c r="B32" s="100" t="s">
        <v>158</v>
      </c>
      <c r="C32" s="150"/>
      <c r="D32" s="100"/>
      <c r="E32" s="54"/>
      <c r="F32" s="86" t="str">
        <f>""</f>
        <v/>
      </c>
      <c r="G32" s="100"/>
      <c r="H32" s="54"/>
      <c r="I32" s="86" t="str">
        <f>""</f>
        <v/>
      </c>
      <c r="J32" s="100"/>
      <c r="K32" s="54"/>
      <c r="L32" s="86" t="str">
        <f>""</f>
        <v/>
      </c>
      <c r="M32" s="150"/>
      <c r="N32" s="149"/>
      <c r="O32" s="86" t="str">
        <f>""</f>
        <v/>
      </c>
      <c r="P32" s="198" t="s">
        <v>688</v>
      </c>
      <c r="Q32" s="381"/>
      <c r="W32" s="210"/>
      <c r="X32" s="210"/>
    </row>
    <row r="33" spans="1:24" ht="18">
      <c r="A33" s="81"/>
      <c r="B33" s="311" t="s">
        <v>687</v>
      </c>
      <c r="C33" s="150"/>
      <c r="D33" s="412"/>
      <c r="E33" s="234"/>
      <c r="F33" s="191" t="str">
        <f t="shared" ref="F33:F39" si="9">IF(ISNUMBER(D33),IF(ISNUMBER(E33),E33*D33,""),"")</f>
        <v/>
      </c>
      <c r="G33" s="327" t="str">
        <f t="shared" ref="G33:G39" si="10">IF(B$1 &lt;&gt; "Outbound",IF(D33 &gt; 0,D33,""),"")</f>
        <v/>
      </c>
      <c r="H33" s="405" t="str">
        <f t="shared" ref="H33:H39" si="11">IF(G33 &lt;&gt;"",E33,"")</f>
        <v/>
      </c>
      <c r="I33" s="191" t="str">
        <f t="shared" ref="I33:I39" si="12">IF(ISNUMBER(G33),IF(ISNUMBER(H33),H33*G33,""),"")</f>
        <v/>
      </c>
      <c r="J33" s="89"/>
      <c r="K33" s="185"/>
      <c r="L33" s="191" t="str">
        <f t="shared" ref="L33:L39" si="13">IF(ISNUMBER(J33),IF(ISNUMBER(K33),K33*J33,""),"")</f>
        <v/>
      </c>
      <c r="M33" s="89"/>
      <c r="N33" s="185"/>
      <c r="O33" s="191" t="str">
        <f t="shared" ref="O33:O39" si="14">IF(ISNUMBER(M33),IF(ISNUMBER(N33),N33*M33,""),"")</f>
        <v/>
      </c>
      <c r="P33" s="379"/>
      <c r="Q33" s="381"/>
      <c r="W33" s="210"/>
      <c r="X33" s="210"/>
    </row>
    <row r="34" spans="1:24" ht="18">
      <c r="A34" s="81"/>
      <c r="B34" s="232" t="s">
        <v>424</v>
      </c>
      <c r="C34" s="150"/>
      <c r="D34" s="233"/>
      <c r="E34" s="234"/>
      <c r="F34" s="191" t="str">
        <f t="shared" si="9"/>
        <v/>
      </c>
      <c r="G34" s="327" t="str">
        <f t="shared" si="10"/>
        <v/>
      </c>
      <c r="H34" s="405" t="str">
        <f t="shared" si="11"/>
        <v/>
      </c>
      <c r="I34" s="191" t="str">
        <f t="shared" si="12"/>
        <v/>
      </c>
      <c r="J34" s="89"/>
      <c r="K34" s="185"/>
      <c r="L34" s="191" t="str">
        <f t="shared" si="13"/>
        <v/>
      </c>
      <c r="M34" s="89"/>
      <c r="N34" s="185"/>
      <c r="O34" s="191" t="str">
        <f t="shared" si="14"/>
        <v/>
      </c>
      <c r="P34" s="379"/>
      <c r="Q34" s="381"/>
      <c r="W34" s="210"/>
      <c r="X34" s="210"/>
    </row>
    <row r="35" spans="1:24" ht="18">
      <c r="A35" s="81"/>
      <c r="B35" s="232" t="s">
        <v>425</v>
      </c>
      <c r="C35" s="150"/>
      <c r="D35" s="233"/>
      <c r="E35" s="234"/>
      <c r="F35" s="191" t="str">
        <f t="shared" si="9"/>
        <v/>
      </c>
      <c r="G35" s="327" t="str">
        <f t="shared" si="10"/>
        <v/>
      </c>
      <c r="H35" s="405" t="str">
        <f t="shared" si="11"/>
        <v/>
      </c>
      <c r="I35" s="191" t="str">
        <f t="shared" si="12"/>
        <v/>
      </c>
      <c r="J35" s="233"/>
      <c r="K35" s="234"/>
      <c r="L35" s="191" t="str">
        <f t="shared" si="13"/>
        <v/>
      </c>
      <c r="M35" s="89"/>
      <c r="N35" s="185"/>
      <c r="O35" s="191" t="str">
        <f t="shared" si="14"/>
        <v/>
      </c>
      <c r="P35" s="379"/>
      <c r="Q35" s="381"/>
      <c r="W35" s="210"/>
      <c r="X35" s="210"/>
    </row>
    <row r="36" spans="1:24" ht="18">
      <c r="A36" s="81"/>
      <c r="B36" s="232" t="s">
        <v>117</v>
      </c>
      <c r="C36" s="150"/>
      <c r="D36" s="233"/>
      <c r="E36" s="234"/>
      <c r="F36" s="191" t="str">
        <f t="shared" si="9"/>
        <v/>
      </c>
      <c r="G36" s="327" t="str">
        <f t="shared" si="10"/>
        <v/>
      </c>
      <c r="H36" s="405" t="str">
        <f t="shared" si="11"/>
        <v/>
      </c>
      <c r="I36" s="191" t="str">
        <f t="shared" si="12"/>
        <v/>
      </c>
      <c r="J36" s="233"/>
      <c r="K36" s="234"/>
      <c r="L36" s="191" t="str">
        <f t="shared" si="13"/>
        <v/>
      </c>
      <c r="M36" s="89"/>
      <c r="N36" s="185"/>
      <c r="O36" s="191" t="str">
        <f t="shared" si="14"/>
        <v/>
      </c>
      <c r="P36" s="379"/>
      <c r="Q36" s="381"/>
      <c r="W36" s="210"/>
      <c r="X36" s="210"/>
    </row>
    <row r="37" spans="1:24" ht="18">
      <c r="A37" s="81"/>
      <c r="B37" s="88" t="s">
        <v>73</v>
      </c>
      <c r="C37" s="150"/>
      <c r="D37" s="89"/>
      <c r="E37" s="90"/>
      <c r="F37" s="191" t="str">
        <f t="shared" si="9"/>
        <v/>
      </c>
      <c r="G37" s="327" t="str">
        <f t="shared" si="10"/>
        <v/>
      </c>
      <c r="H37" s="405" t="str">
        <f t="shared" si="11"/>
        <v/>
      </c>
      <c r="I37" s="191" t="str">
        <f t="shared" si="12"/>
        <v/>
      </c>
      <c r="J37" s="89"/>
      <c r="K37" s="185"/>
      <c r="L37" s="191" t="str">
        <f t="shared" si="13"/>
        <v/>
      </c>
      <c r="M37" s="89"/>
      <c r="N37" s="185"/>
      <c r="O37" s="191" t="str">
        <f t="shared" si="14"/>
        <v/>
      </c>
      <c r="P37" s="379"/>
      <c r="Q37" s="381"/>
      <c r="W37" s="210"/>
      <c r="X37" s="210"/>
    </row>
    <row r="38" spans="1:24" ht="18">
      <c r="A38" s="81"/>
      <c r="B38" s="88" t="s">
        <v>74</v>
      </c>
      <c r="C38" s="150"/>
      <c r="D38" s="89"/>
      <c r="E38" s="90"/>
      <c r="F38" s="191" t="str">
        <f t="shared" si="9"/>
        <v/>
      </c>
      <c r="G38" s="327" t="str">
        <f t="shared" si="10"/>
        <v/>
      </c>
      <c r="H38" s="405" t="str">
        <f t="shared" si="11"/>
        <v/>
      </c>
      <c r="I38" s="191" t="str">
        <f t="shared" si="12"/>
        <v/>
      </c>
      <c r="J38" s="309"/>
      <c r="K38" s="185"/>
      <c r="L38" s="191" t="str">
        <f t="shared" si="13"/>
        <v/>
      </c>
      <c r="M38" s="89"/>
      <c r="N38" s="185"/>
      <c r="O38" s="191" t="str">
        <f t="shared" si="14"/>
        <v/>
      </c>
      <c r="P38" s="379"/>
      <c r="Q38" s="381"/>
      <c r="W38" s="210"/>
      <c r="X38" s="210"/>
    </row>
    <row r="39" spans="1:24" ht="18.75" thickBot="1">
      <c r="A39" s="81"/>
      <c r="B39" s="88" t="s">
        <v>75</v>
      </c>
      <c r="C39" s="150"/>
      <c r="D39" s="89"/>
      <c r="E39" s="90"/>
      <c r="F39" s="471" t="str">
        <f t="shared" si="9"/>
        <v/>
      </c>
      <c r="G39" s="327" t="str">
        <f t="shared" si="10"/>
        <v/>
      </c>
      <c r="H39" s="405" t="str">
        <f t="shared" si="11"/>
        <v/>
      </c>
      <c r="I39" s="471" t="str">
        <f t="shared" si="12"/>
        <v/>
      </c>
      <c r="J39" s="89"/>
      <c r="K39" s="185"/>
      <c r="L39" s="471" t="str">
        <f t="shared" si="13"/>
        <v/>
      </c>
      <c r="M39" s="89"/>
      <c r="N39" s="185"/>
      <c r="O39" s="471" t="str">
        <f t="shared" si="14"/>
        <v/>
      </c>
      <c r="P39" s="379"/>
      <c r="Q39" s="381"/>
      <c r="W39" s="210"/>
      <c r="X39" s="210"/>
    </row>
    <row r="40" spans="1:24" s="75" customFormat="1" ht="18.75" thickTop="1">
      <c r="B40" s="71" t="s">
        <v>64</v>
      </c>
      <c r="C40" s="71"/>
      <c r="D40" s="72"/>
      <c r="E40" s="73"/>
      <c r="F40" s="470">
        <f>SUM(F6:F39)</f>
        <v>0</v>
      </c>
      <c r="G40" s="73"/>
      <c r="H40" s="73"/>
      <c r="I40" s="470">
        <f>SUM(I6:I39)</f>
        <v>0</v>
      </c>
      <c r="J40" s="73"/>
      <c r="K40" s="73"/>
      <c r="L40" s="470">
        <f>SUM(L6:L39)</f>
        <v>0</v>
      </c>
      <c r="M40" s="74"/>
      <c r="N40" s="74"/>
      <c r="O40" s="470">
        <f>SUM(O6:O39)</f>
        <v>0</v>
      </c>
      <c r="W40" s="212"/>
      <c r="X40" s="212"/>
    </row>
    <row r="41" spans="1:24" s="75" customFormat="1" ht="18">
      <c r="B41" s="71"/>
      <c r="C41" s="71"/>
      <c r="D41" s="72"/>
      <c r="E41" s="73"/>
      <c r="F41" s="76"/>
      <c r="G41" s="71"/>
      <c r="H41" s="73"/>
      <c r="I41" s="76"/>
      <c r="J41" s="71"/>
      <c r="K41" s="73"/>
      <c r="L41" s="76"/>
      <c r="N41" s="74"/>
      <c r="O41" s="74"/>
      <c r="W41" s="212"/>
      <c r="X41" s="212"/>
    </row>
    <row r="42" spans="1:24" s="68" customFormat="1" ht="24.75" customHeight="1">
      <c r="A42" s="81"/>
      <c r="B42" s="490" t="str">
        <f>+B3</f>
        <v xml:space="preserve">BUDGET for Journey </v>
      </c>
      <c r="C42" s="490"/>
      <c r="D42" s="490"/>
      <c r="E42" s="490"/>
      <c r="F42" s="490"/>
      <c r="G42" s="490"/>
      <c r="H42" s="490"/>
      <c r="I42" s="493" t="s">
        <v>98</v>
      </c>
      <c r="J42" s="493"/>
      <c r="K42" s="493"/>
      <c r="L42" s="493"/>
      <c r="M42" s="493"/>
      <c r="N42" s="493"/>
      <c r="O42" s="493"/>
      <c r="W42" s="210"/>
      <c r="X42" s="210"/>
    </row>
    <row r="43" spans="1:24" s="68" customFormat="1" ht="18.75" thickBot="1">
      <c r="A43" s="81"/>
      <c r="B43" s="81"/>
      <c r="C43" s="81"/>
      <c r="D43" s="58" t="s">
        <v>48</v>
      </c>
      <c r="E43" s="92"/>
      <c r="F43" s="92"/>
      <c r="G43" s="93"/>
      <c r="H43" s="91"/>
      <c r="W43" s="210"/>
      <c r="X43" s="210"/>
    </row>
    <row r="44" spans="1:24" s="68" customFormat="1" ht="18">
      <c r="A44" s="81"/>
      <c r="B44" s="57"/>
      <c r="C44" s="57"/>
      <c r="D44" s="56"/>
      <c r="E44" s="56" t="s">
        <v>77</v>
      </c>
      <c r="F44" s="94">
        <f>+I40</f>
        <v>0</v>
      </c>
      <c r="G44" s="93"/>
      <c r="H44" s="91"/>
      <c r="I44" s="434" t="s">
        <v>113</v>
      </c>
      <c r="J44" s="435"/>
      <c r="K44" s="435"/>
      <c r="L44" s="136"/>
      <c r="M44" s="435"/>
      <c r="N44" s="435"/>
      <c r="O44" s="446"/>
      <c r="W44" s="210"/>
      <c r="X44" s="210"/>
    </row>
    <row r="45" spans="1:24" s="68" customFormat="1" ht="18.75" thickBot="1">
      <c r="A45" s="81"/>
      <c r="B45" s="57"/>
      <c r="C45" s="57"/>
      <c r="D45" s="55"/>
      <c r="E45" s="56" t="s">
        <v>78</v>
      </c>
      <c r="F45" s="94">
        <f>+L40</f>
        <v>0</v>
      </c>
      <c r="G45" s="93"/>
      <c r="H45" s="91"/>
      <c r="I45" s="436"/>
      <c r="J45" s="437"/>
      <c r="K45" s="438" t="s">
        <v>101</v>
      </c>
      <c r="L45" s="98"/>
      <c r="M45" s="457" t="str">
        <f>IF(ISNUMBER(L45),IF(B1&lt;&gt;"Inbound","Error - Journey type not Inbound in B1",""),"")</f>
        <v/>
      </c>
      <c r="N45" s="447"/>
      <c r="O45" s="444"/>
      <c r="W45" s="210"/>
      <c r="X45" s="210"/>
    </row>
    <row r="46" spans="1:24" s="68" customFormat="1" ht="18.75" thickBot="1">
      <c r="A46" s="81"/>
      <c r="B46" s="57"/>
      <c r="C46" s="57"/>
      <c r="D46" s="55"/>
      <c r="E46" s="56" t="s">
        <v>79</v>
      </c>
      <c r="F46" s="479">
        <f>+O40</f>
        <v>0</v>
      </c>
      <c r="G46" s="93"/>
      <c r="H46" s="91"/>
      <c r="I46" s="436"/>
      <c r="J46" s="437"/>
      <c r="K46" s="439"/>
      <c r="L46" s="92"/>
      <c r="M46" s="438" t="s">
        <v>154</v>
      </c>
      <c r="N46" s="443" t="str">
        <f>IF(ISNUMBER(L48),IF(ISNUMBER(N49),N49*L48,""),"")</f>
        <v/>
      </c>
      <c r="O46" s="444"/>
      <c r="W46" s="210"/>
      <c r="X46" s="210"/>
    </row>
    <row r="47" spans="1:24" s="68" customFormat="1" ht="18.75" thickTop="1">
      <c r="A47" s="81"/>
      <c r="B47" s="57"/>
      <c r="C47" s="57"/>
      <c r="D47" s="70"/>
      <c r="E47" s="58" t="s">
        <v>65</v>
      </c>
      <c r="F47" s="478">
        <f>SUM(F44:F46)</f>
        <v>0</v>
      </c>
      <c r="G47" s="93"/>
      <c r="H47" s="91"/>
      <c r="I47" s="436"/>
      <c r="J47" s="437"/>
      <c r="K47" s="437"/>
      <c r="L47" s="93"/>
      <c r="M47" s="437"/>
      <c r="N47" s="448"/>
      <c r="O47" s="444"/>
      <c r="W47" s="210"/>
      <c r="X47" s="210"/>
    </row>
    <row r="48" spans="1:24" s="68" customFormat="1" ht="18.75" thickBot="1">
      <c r="A48" s="81"/>
      <c r="B48" s="81"/>
      <c r="C48" s="81"/>
      <c r="D48" s="96"/>
      <c r="E48" s="92"/>
      <c r="F48" s="94"/>
      <c r="G48" s="93"/>
      <c r="H48" s="91"/>
      <c r="I48" s="436"/>
      <c r="J48" s="437"/>
      <c r="K48" s="440" t="s">
        <v>130</v>
      </c>
      <c r="L48" s="325" t="str">
        <f>IF(L45 &gt; 0,I2,"")</f>
        <v/>
      </c>
      <c r="M48" s="437"/>
      <c r="N48" s="449"/>
      <c r="O48" s="444"/>
      <c r="W48" s="210"/>
      <c r="X48" s="210"/>
    </row>
    <row r="49" spans="1:24" s="68" customFormat="1" ht="18.75" thickBot="1">
      <c r="A49" s="81"/>
      <c r="B49" s="81"/>
      <c r="C49" s="81"/>
      <c r="D49" s="70"/>
      <c r="E49" s="58" t="s">
        <v>66</v>
      </c>
      <c r="F49" s="95">
        <f>+F40</f>
        <v>0</v>
      </c>
      <c r="G49" s="93"/>
      <c r="H49" s="91"/>
      <c r="I49" s="436"/>
      <c r="J49" s="437"/>
      <c r="K49" s="437"/>
      <c r="L49" s="439"/>
      <c r="M49" s="440" t="s">
        <v>302</v>
      </c>
      <c r="N49" s="443" t="str">
        <f>IF(ISNUMBER(L45),IF(ISNUMBER(N50),ROUNDUP(N50/L45,0),""),"")</f>
        <v/>
      </c>
      <c r="O49" s="444"/>
      <c r="W49" s="210"/>
      <c r="X49" s="210"/>
    </row>
    <row r="50" spans="1:24" s="68" customFormat="1" ht="18.75" thickBot="1">
      <c r="A50" s="81"/>
      <c r="B50" s="81"/>
      <c r="C50" s="81"/>
      <c r="D50" s="97"/>
      <c r="E50" s="92"/>
      <c r="F50" s="472"/>
      <c r="G50" s="93"/>
      <c r="H50" s="91"/>
      <c r="I50" s="436"/>
      <c r="J50" s="437"/>
      <c r="K50" s="437"/>
      <c r="L50" s="439"/>
      <c r="M50" s="440" t="s">
        <v>131</v>
      </c>
      <c r="N50" s="443" t="str">
        <f>IF(ISNUMBER(L48),ROUNDUP(I40/L48,2),"")</f>
        <v/>
      </c>
      <c r="O50" s="444"/>
      <c r="W50" s="210"/>
      <c r="X50" s="210"/>
    </row>
    <row r="51" spans="1:24" s="68" customFormat="1" ht="19.5" thickTop="1" thickBot="1">
      <c r="A51" s="81"/>
      <c r="B51" s="81"/>
      <c r="C51" s="81"/>
      <c r="D51" s="70"/>
      <c r="E51" s="58" t="s">
        <v>76</v>
      </c>
      <c r="F51" s="473">
        <f>+F47-F49</f>
        <v>0</v>
      </c>
      <c r="G51" s="93"/>
      <c r="H51" s="91"/>
      <c r="I51" s="441"/>
      <c r="J51" s="442"/>
      <c r="K51" s="442"/>
      <c r="L51" s="442"/>
      <c r="M51" s="442"/>
      <c r="N51" s="442"/>
      <c r="O51" s="445"/>
      <c r="W51" s="210"/>
      <c r="X51" s="210"/>
    </row>
    <row r="52" spans="1:24" s="68" customFormat="1" ht="18.75" thickBot="1">
      <c r="A52" s="81"/>
      <c r="B52" s="81"/>
      <c r="C52" s="81"/>
      <c r="D52" s="93"/>
      <c r="E52" s="92"/>
      <c r="F52" s="92"/>
      <c r="G52" s="93"/>
      <c r="O52" s="19"/>
      <c r="W52" s="210"/>
      <c r="X52" s="210"/>
    </row>
    <row r="53" spans="1:24" s="68" customFormat="1" ht="18">
      <c r="A53" s="81"/>
      <c r="C53" s="220"/>
      <c r="D53" s="70"/>
      <c r="E53" s="69"/>
      <c r="F53" s="69"/>
      <c r="I53" s="434" t="s">
        <v>108</v>
      </c>
      <c r="J53" s="435"/>
      <c r="K53" s="435"/>
      <c r="L53" s="136"/>
      <c r="M53" s="435"/>
      <c r="N53" s="435"/>
      <c r="O53" s="446"/>
      <c r="W53" s="210"/>
      <c r="X53" s="210"/>
    </row>
    <row r="54" spans="1:24" s="68" customFormat="1" ht="18">
      <c r="A54" s="81"/>
      <c r="C54" s="220"/>
      <c r="D54" s="70"/>
      <c r="E54" s="69"/>
      <c r="F54" s="69"/>
      <c r="I54" s="436"/>
      <c r="J54" s="437"/>
      <c r="K54" s="438" t="s">
        <v>102</v>
      </c>
      <c r="L54" s="98"/>
      <c r="M54" s="458" t="str">
        <f>IF(ISNUMBER(L54),IF(B1&lt;&gt;"Outbound","Error - Journey type not Outbound in B1",""),"")</f>
        <v/>
      </c>
      <c r="N54" s="439"/>
      <c r="O54" s="444"/>
      <c r="W54" s="210"/>
      <c r="X54" s="210"/>
    </row>
    <row r="55" spans="1:24" s="68" customFormat="1" ht="18.75" thickBot="1">
      <c r="A55" s="81"/>
      <c r="C55" s="220"/>
      <c r="D55" s="70"/>
      <c r="E55" s="69"/>
      <c r="F55" s="69"/>
      <c r="I55" s="436"/>
      <c r="J55" s="437"/>
      <c r="K55" s="438" t="s">
        <v>115</v>
      </c>
      <c r="L55" s="99"/>
      <c r="M55" s="437"/>
      <c r="N55" s="447"/>
      <c r="O55" s="444"/>
      <c r="W55" s="210"/>
      <c r="X55" s="210"/>
    </row>
    <row r="56" spans="1:24" s="68" customFormat="1" ht="18.75" thickBot="1">
      <c r="A56" s="81"/>
      <c r="C56" s="220"/>
      <c r="D56" s="70"/>
      <c r="E56" s="69"/>
      <c r="F56" s="69"/>
      <c r="I56" s="450"/>
      <c r="J56" s="437"/>
      <c r="K56" s="439"/>
      <c r="L56" s="437"/>
      <c r="M56" s="438" t="s">
        <v>116</v>
      </c>
      <c r="N56" s="443" t="str">
        <f>IF(ISNUMBER(L55),IF(ISNUMBER(L54),ROUNDUP(L55*L54,0),""),"")</f>
        <v/>
      </c>
      <c r="O56" s="444"/>
      <c r="W56" s="210"/>
      <c r="X56" s="210"/>
    </row>
    <row r="57" spans="1:24" s="68" customFormat="1" ht="18">
      <c r="A57" s="81"/>
      <c r="C57" s="220"/>
      <c r="D57" s="70"/>
      <c r="E57" s="69"/>
      <c r="F57" s="69"/>
      <c r="I57" s="451"/>
      <c r="J57" s="452"/>
      <c r="K57" s="452"/>
      <c r="L57" s="452"/>
      <c r="M57" s="452"/>
      <c r="N57" s="435"/>
      <c r="O57" s="444"/>
      <c r="W57" s="210"/>
      <c r="X57" s="210"/>
    </row>
    <row r="58" spans="1:24" s="68" customFormat="1" ht="18">
      <c r="C58" s="220"/>
      <c r="D58" s="70"/>
      <c r="E58" s="69"/>
      <c r="F58" s="69"/>
      <c r="I58" s="436"/>
      <c r="J58" s="452"/>
      <c r="K58" s="453" t="s">
        <v>342</v>
      </c>
      <c r="L58" s="488" t="s">
        <v>663</v>
      </c>
      <c r="M58" s="489"/>
      <c r="N58" s="452"/>
      <c r="O58" s="444"/>
      <c r="W58" s="210"/>
      <c r="X58" s="210"/>
    </row>
    <row r="59" spans="1:24" s="68" customFormat="1" ht="18">
      <c r="C59" s="220"/>
      <c r="E59" s="69"/>
      <c r="F59" s="69"/>
      <c r="H59" s="69"/>
      <c r="I59" s="436"/>
      <c r="J59" s="437"/>
      <c r="K59" s="453" t="s">
        <v>343</v>
      </c>
      <c r="L59" s="459"/>
      <c r="M59" s="458" t="str">
        <f>IF(ISNUMBER(L59),IF(B1&lt;&gt;"Outbound","Error - Journey type not Outbound in B1",""),"")</f>
        <v/>
      </c>
      <c r="N59" s="452"/>
      <c r="O59" s="444"/>
      <c r="W59" s="210"/>
      <c r="X59" s="210"/>
    </row>
    <row r="60" spans="1:24" s="68" customFormat="1" ht="18.75" thickBot="1">
      <c r="C60" s="220"/>
      <c r="E60" s="69"/>
      <c r="F60" s="69"/>
      <c r="H60" s="69"/>
      <c r="I60" s="450"/>
      <c r="J60" s="437"/>
      <c r="K60" s="438" t="str">
        <f>"Individual Hosting Fee amount " &amp; RIGHT(L58,5) &amp; ":"</f>
        <v>Individual Hosting Fee amount rency:</v>
      </c>
      <c r="L60" s="213"/>
      <c r="M60" s="452"/>
      <c r="N60" s="447"/>
      <c r="O60" s="444"/>
      <c r="W60" s="210"/>
      <c r="X60" s="210"/>
    </row>
    <row r="61" spans="1:24" s="68" customFormat="1" ht="18.75" thickBot="1">
      <c r="C61" s="220"/>
      <c r="E61" s="69"/>
      <c r="F61" s="69"/>
      <c r="H61" s="69"/>
      <c r="I61" s="451"/>
      <c r="J61" s="437"/>
      <c r="K61" s="452"/>
      <c r="L61" s="455"/>
      <c r="M61" s="438" t="s">
        <v>155</v>
      </c>
      <c r="N61" s="443" t="str">
        <f>IF(ISNUMBER(L60),IF(ISNUMBER(L59),ROUNDUP(L60*L59,0),""),"")</f>
        <v/>
      </c>
      <c r="O61" s="444"/>
      <c r="W61" s="210"/>
      <c r="X61" s="210"/>
    </row>
    <row r="62" spans="1:24" s="68" customFormat="1">
      <c r="C62" s="220"/>
      <c r="E62" s="69"/>
      <c r="F62" s="69"/>
      <c r="H62" s="69"/>
      <c r="I62" s="451"/>
      <c r="J62" s="452"/>
      <c r="K62" s="452"/>
      <c r="L62" s="452"/>
      <c r="M62" s="452"/>
      <c r="N62" s="435"/>
      <c r="O62" s="444"/>
      <c r="W62" s="210"/>
      <c r="X62" s="210"/>
    </row>
    <row r="63" spans="1:24" s="68" customFormat="1" ht="18">
      <c r="C63" s="220"/>
      <c r="E63" s="69"/>
      <c r="F63" s="69"/>
      <c r="H63" s="69"/>
      <c r="I63" s="451"/>
      <c r="J63" s="452"/>
      <c r="K63" s="453" t="s">
        <v>344</v>
      </c>
      <c r="L63" s="488" t="s">
        <v>663</v>
      </c>
      <c r="M63" s="489"/>
      <c r="N63" s="452"/>
      <c r="O63" s="444"/>
      <c r="W63" s="210"/>
      <c r="X63" s="210"/>
    </row>
    <row r="64" spans="1:24" s="68" customFormat="1" ht="18">
      <c r="C64" s="220"/>
      <c r="E64" s="69"/>
      <c r="F64" s="69"/>
      <c r="H64" s="69"/>
      <c r="I64" s="436"/>
      <c r="J64" s="437"/>
      <c r="K64" s="453" t="s">
        <v>343</v>
      </c>
      <c r="L64" s="459"/>
      <c r="M64" s="458" t="str">
        <f>IF(ISNUMBER(L64),IF(B1&lt;&gt;"Outbound","Error - Journey type not Outbound in B1",""),"")</f>
        <v/>
      </c>
      <c r="N64" s="439"/>
      <c r="O64" s="444"/>
      <c r="W64" s="210"/>
      <c r="X64" s="210"/>
    </row>
    <row r="65" spans="4:24" ht="18.75" thickBot="1">
      <c r="D65" s="15"/>
      <c r="I65" s="436"/>
      <c r="J65" s="437"/>
      <c r="K65" s="438" t="str">
        <f>"Individual Hosting Fee amount " &amp; RIGHT(L63,5) &amp; ":"</f>
        <v>Individual Hosting Fee amount rency:</v>
      </c>
      <c r="L65" s="213"/>
      <c r="M65" s="452"/>
      <c r="N65" s="447"/>
      <c r="O65" s="444"/>
      <c r="W65" s="210"/>
      <c r="X65" s="210"/>
    </row>
    <row r="66" spans="4:24" ht="18.75" thickBot="1">
      <c r="D66" s="15"/>
      <c r="I66" s="451"/>
      <c r="J66" s="437"/>
      <c r="K66" s="452"/>
      <c r="L66" s="455"/>
      <c r="M66" s="438" t="s">
        <v>155</v>
      </c>
      <c r="N66" s="443" t="str">
        <f>IF(ISNUMBER(L65),IF(ISNUMBER(L64),ROUNDUP(L65*L64,0),""),"")</f>
        <v/>
      </c>
      <c r="O66" s="444"/>
      <c r="W66" s="210"/>
      <c r="X66" s="210"/>
    </row>
    <row r="67" spans="4:24" ht="16.5" thickBot="1">
      <c r="D67" s="15"/>
      <c r="I67" s="454"/>
      <c r="J67" s="442"/>
      <c r="K67" s="442"/>
      <c r="L67" s="442"/>
      <c r="M67" s="442"/>
      <c r="N67" s="442"/>
      <c r="O67" s="445"/>
      <c r="W67" s="210"/>
      <c r="X67" s="210"/>
    </row>
    <row r="68" spans="4:24">
      <c r="D68" s="15"/>
      <c r="W68" s="210"/>
      <c r="X68" s="210"/>
    </row>
    <row r="69" spans="4:24">
      <c r="D69" s="15"/>
      <c r="W69" s="210"/>
      <c r="X69" s="210"/>
    </row>
    <row r="70" spans="4:24">
      <c r="D70" s="15"/>
      <c r="W70" s="210"/>
      <c r="X70" s="210"/>
    </row>
    <row r="71" spans="4:24">
      <c r="D71" s="15"/>
      <c r="W71" s="210"/>
      <c r="X71" s="210"/>
    </row>
    <row r="72" spans="4:24">
      <c r="D72" s="15"/>
      <c r="W72" s="210"/>
      <c r="X72" s="210"/>
    </row>
    <row r="73" spans="4:24">
      <c r="D73" s="15"/>
      <c r="W73" s="210"/>
      <c r="X73" s="210"/>
    </row>
    <row r="74" spans="4:24">
      <c r="D74" s="15"/>
      <c r="W74" s="210"/>
      <c r="X74" s="210"/>
    </row>
    <row r="75" spans="4:24">
      <c r="D75" s="15"/>
      <c r="W75" s="210"/>
      <c r="X75" s="210"/>
    </row>
    <row r="76" spans="4:24">
      <c r="D76" s="15"/>
      <c r="W76" s="210"/>
      <c r="X76" s="210"/>
    </row>
    <row r="77" spans="4:24">
      <c r="D77" s="15"/>
      <c r="W77" s="210"/>
      <c r="X77" s="210"/>
    </row>
    <row r="78" spans="4:24">
      <c r="D78" s="15"/>
      <c r="W78" s="210"/>
      <c r="X78" s="210"/>
    </row>
    <row r="79" spans="4:24">
      <c r="D79" s="15"/>
      <c r="W79" s="210"/>
      <c r="X79" s="210"/>
    </row>
    <row r="80" spans="4:24">
      <c r="D80" s="15"/>
      <c r="W80" s="210"/>
      <c r="X80" s="210"/>
    </row>
    <row r="81" spans="4:24">
      <c r="D81" s="15"/>
      <c r="W81" s="210"/>
      <c r="X81" s="210"/>
    </row>
    <row r="82" spans="4:24">
      <c r="D82" s="15"/>
      <c r="W82" s="210"/>
      <c r="X82" s="210"/>
    </row>
  </sheetData>
  <sheetProtection sheet="1" objects="1" scenarios="1" selectLockedCells="1"/>
  <dataConsolidate/>
  <mergeCells count="9">
    <mergeCell ref="H1:H2"/>
    <mergeCell ref="L58:M58"/>
    <mergeCell ref="L63:M63"/>
    <mergeCell ref="B42:H42"/>
    <mergeCell ref="M4:O4"/>
    <mergeCell ref="G4:I4"/>
    <mergeCell ref="D4:F4"/>
    <mergeCell ref="J4:L4"/>
    <mergeCell ref="I42:O42"/>
  </mergeCells>
  <dataValidations count="4">
    <dataValidation type="list" allowBlank="1" showInputMessage="1" showErrorMessage="1" sqref="L58:M58 L63:M63">
      <formula1>$X$2:$X$11</formula1>
    </dataValidation>
    <dataValidation type="list" allowBlank="1" showInputMessage="1" showErrorMessage="1" sqref="B1">
      <formula1>$W$2:$W$4</formula1>
    </dataValidation>
    <dataValidation showDropDown="1" showInputMessage="1" showErrorMessage="1" sqref="C1"/>
    <dataValidation type="whole" allowBlank="1" showInputMessage="1" showErrorMessage="1" errorTitle="Invalid number of Ambassadors" error="Must be a whole number greater than 0" sqref="I2">
      <formula1>1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scale="26" fitToHeight="0" orientation="landscape" r:id="rId1"/>
  <headerFooter>
    <oddFooter>&amp;L&amp;10FILE NAME: &amp;F
TAB NAME: &amp;A&amp;C&amp;10DATE PRINTED: &amp;D&amp;R&amp;10PAGE &amp;P of &amp;N</oddFooter>
  </headerFooter>
  <ignoredErrors>
    <ignoredError sqref="L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CFF1E"/>
  </sheetPr>
  <dimension ref="A1:W123"/>
  <sheetViews>
    <sheetView zoomScale="80" zoomScaleNormal="80" workbookViewId="0">
      <pane ySplit="3" topLeftCell="A4" activePane="bottomLeft" state="frozen"/>
      <selection pane="bottomLeft" activeCell="A3" sqref="A3"/>
    </sheetView>
  </sheetViews>
  <sheetFormatPr defaultColWidth="11.5" defaultRowHeight="15.75"/>
  <cols>
    <col min="1" max="1" width="17" style="77" customWidth="1"/>
    <col min="2" max="2" width="9.875" style="77" customWidth="1"/>
    <col min="3" max="3" width="29.875" style="77" customWidth="1"/>
    <col min="4" max="6" width="13.625" style="20" customWidth="1"/>
    <col min="7" max="7" width="10.875" style="24" customWidth="1"/>
    <col min="8" max="8" width="60.25" style="23" customWidth="1"/>
    <col min="9" max="9" width="11.5" style="77"/>
    <col min="10" max="23" width="11.5" style="189"/>
    <col min="24" max="16384" width="11.5" style="77"/>
  </cols>
  <sheetData>
    <row r="1" spans="1:23" s="21" customFormat="1" ht="31.5">
      <c r="A1" s="39" t="s">
        <v>72</v>
      </c>
      <c r="B1" s="190"/>
      <c r="C1" s="135" t="str">
        <f ca="1">IF(ROUND(F119-F77,2)=0,"Item names match Budget","ERROR, Item name does not match Budget")</f>
        <v>Item names match Budget</v>
      </c>
      <c r="D1" s="40"/>
      <c r="E1" s="40"/>
      <c r="F1" s="40"/>
      <c r="G1" s="41"/>
      <c r="H1" s="42"/>
      <c r="I1" s="494" t="s">
        <v>544</v>
      </c>
      <c r="J1" s="494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23" s="48" customFormat="1" ht="47.25">
      <c r="A2" s="45" t="s">
        <v>9</v>
      </c>
      <c r="B2" s="46" t="s">
        <v>67</v>
      </c>
      <c r="C2" s="46" t="s">
        <v>152</v>
      </c>
      <c r="D2" s="47" t="s">
        <v>543</v>
      </c>
      <c r="E2" s="47" t="s">
        <v>542</v>
      </c>
      <c r="F2" s="47" t="s">
        <v>128</v>
      </c>
      <c r="G2" s="45" t="s">
        <v>68</v>
      </c>
      <c r="H2" s="46" t="s">
        <v>10</v>
      </c>
      <c r="I2" s="46" t="s">
        <v>541</v>
      </c>
      <c r="J2" s="47" t="s">
        <v>539</v>
      </c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</row>
    <row r="3" spans="1:23">
      <c r="A3" s="134"/>
      <c r="B3" s="34"/>
      <c r="C3" s="34" t="s">
        <v>87</v>
      </c>
      <c r="D3" s="29"/>
      <c r="E3" s="29"/>
      <c r="F3" s="31">
        <v>0</v>
      </c>
      <c r="G3" s="37"/>
      <c r="H3" s="38"/>
      <c r="I3" s="404" t="s">
        <v>540</v>
      </c>
      <c r="J3" s="403">
        <f>F3</f>
        <v>0</v>
      </c>
    </row>
    <row r="4" spans="1:23">
      <c r="A4" s="460"/>
      <c r="B4" s="461"/>
      <c r="C4" s="462"/>
      <c r="D4" s="463"/>
      <c r="E4" s="463"/>
      <c r="F4" s="466">
        <f>ROUND(+F3+D4-E4,2)</f>
        <v>0</v>
      </c>
      <c r="G4" s="461"/>
      <c r="H4" s="464"/>
      <c r="I4" s="461"/>
      <c r="J4" s="465">
        <f>IF(UPPER(I4)="Y",ROUND(J3+D4-E4,2),J3)</f>
        <v>0</v>
      </c>
    </row>
    <row r="5" spans="1:23">
      <c r="A5" s="460"/>
      <c r="B5" s="461"/>
      <c r="C5" s="462"/>
      <c r="D5" s="463"/>
      <c r="E5" s="463"/>
      <c r="F5" s="466">
        <f t="shared" ref="F5:F68" si="0">ROUND(+F4+D5-E5,2)</f>
        <v>0</v>
      </c>
      <c r="G5" s="461"/>
      <c r="H5" s="464"/>
      <c r="I5" s="461"/>
      <c r="J5" s="465">
        <f t="shared" ref="J5:J68" si="1">IF(UPPER(I5)="Y",ROUND(J4+D5-E5,2),J4)</f>
        <v>0</v>
      </c>
    </row>
    <row r="6" spans="1:23">
      <c r="A6" s="460"/>
      <c r="B6" s="461"/>
      <c r="C6" s="462"/>
      <c r="D6" s="463"/>
      <c r="E6" s="463"/>
      <c r="F6" s="466">
        <f t="shared" si="0"/>
        <v>0</v>
      </c>
      <c r="G6" s="461"/>
      <c r="H6" s="464"/>
      <c r="I6" s="461"/>
      <c r="J6" s="465">
        <f t="shared" si="1"/>
        <v>0</v>
      </c>
    </row>
    <row r="7" spans="1:23">
      <c r="A7" s="460"/>
      <c r="B7" s="461"/>
      <c r="C7" s="462"/>
      <c r="D7" s="463"/>
      <c r="E7" s="463"/>
      <c r="F7" s="466">
        <f t="shared" si="0"/>
        <v>0</v>
      </c>
      <c r="G7" s="461"/>
      <c r="H7" s="464"/>
      <c r="I7" s="461"/>
      <c r="J7" s="465">
        <f t="shared" si="1"/>
        <v>0</v>
      </c>
    </row>
    <row r="8" spans="1:23">
      <c r="A8" s="460"/>
      <c r="B8" s="461"/>
      <c r="C8" s="462"/>
      <c r="D8" s="463"/>
      <c r="E8" s="463"/>
      <c r="F8" s="466">
        <f t="shared" si="0"/>
        <v>0</v>
      </c>
      <c r="G8" s="461"/>
      <c r="H8" s="464"/>
      <c r="I8" s="461"/>
      <c r="J8" s="465">
        <f t="shared" si="1"/>
        <v>0</v>
      </c>
    </row>
    <row r="9" spans="1:23">
      <c r="A9" s="460"/>
      <c r="B9" s="461"/>
      <c r="C9" s="462"/>
      <c r="D9" s="463"/>
      <c r="E9" s="463"/>
      <c r="F9" s="466">
        <f t="shared" si="0"/>
        <v>0</v>
      </c>
      <c r="G9" s="461"/>
      <c r="H9" s="464"/>
      <c r="I9" s="461"/>
      <c r="J9" s="465">
        <f t="shared" si="1"/>
        <v>0</v>
      </c>
    </row>
    <row r="10" spans="1:23">
      <c r="A10" s="460"/>
      <c r="B10" s="461"/>
      <c r="C10" s="462"/>
      <c r="D10" s="463"/>
      <c r="E10" s="463"/>
      <c r="F10" s="466">
        <f t="shared" si="0"/>
        <v>0</v>
      </c>
      <c r="G10" s="461"/>
      <c r="H10" s="464"/>
      <c r="I10" s="461"/>
      <c r="J10" s="465">
        <f t="shared" si="1"/>
        <v>0</v>
      </c>
    </row>
    <row r="11" spans="1:23">
      <c r="A11" s="460"/>
      <c r="B11" s="461"/>
      <c r="C11" s="462"/>
      <c r="D11" s="463"/>
      <c r="E11" s="463"/>
      <c r="F11" s="466">
        <f t="shared" si="0"/>
        <v>0</v>
      </c>
      <c r="G11" s="461"/>
      <c r="H11" s="464"/>
      <c r="I11" s="461"/>
      <c r="J11" s="465">
        <f t="shared" si="1"/>
        <v>0</v>
      </c>
    </row>
    <row r="12" spans="1:23">
      <c r="A12" s="460"/>
      <c r="B12" s="461"/>
      <c r="C12" s="462"/>
      <c r="D12" s="463"/>
      <c r="E12" s="463"/>
      <c r="F12" s="466">
        <f t="shared" si="0"/>
        <v>0</v>
      </c>
      <c r="G12" s="461"/>
      <c r="H12" s="464"/>
      <c r="I12" s="461"/>
      <c r="J12" s="465">
        <f t="shared" si="1"/>
        <v>0</v>
      </c>
    </row>
    <row r="13" spans="1:23">
      <c r="A13" s="460"/>
      <c r="B13" s="461"/>
      <c r="C13" s="462"/>
      <c r="D13" s="463"/>
      <c r="E13" s="463"/>
      <c r="F13" s="466">
        <f t="shared" si="0"/>
        <v>0</v>
      </c>
      <c r="G13" s="461"/>
      <c r="H13" s="464"/>
      <c r="I13" s="461"/>
      <c r="J13" s="465">
        <f t="shared" si="1"/>
        <v>0</v>
      </c>
    </row>
    <row r="14" spans="1:23">
      <c r="A14" s="460"/>
      <c r="B14" s="461"/>
      <c r="C14" s="462"/>
      <c r="D14" s="463"/>
      <c r="E14" s="463"/>
      <c r="F14" s="466">
        <f t="shared" si="0"/>
        <v>0</v>
      </c>
      <c r="G14" s="461"/>
      <c r="H14" s="464"/>
      <c r="I14" s="461"/>
      <c r="J14" s="465">
        <f t="shared" si="1"/>
        <v>0</v>
      </c>
    </row>
    <row r="15" spans="1:23">
      <c r="A15" s="460"/>
      <c r="B15" s="461"/>
      <c r="C15" s="462"/>
      <c r="D15" s="463"/>
      <c r="E15" s="463"/>
      <c r="F15" s="466">
        <f t="shared" si="0"/>
        <v>0</v>
      </c>
      <c r="G15" s="461"/>
      <c r="H15" s="464"/>
      <c r="I15" s="461"/>
      <c r="J15" s="465">
        <f t="shared" si="1"/>
        <v>0</v>
      </c>
    </row>
    <row r="16" spans="1:23">
      <c r="A16" s="460"/>
      <c r="B16" s="461"/>
      <c r="C16" s="462"/>
      <c r="D16" s="463"/>
      <c r="E16" s="463"/>
      <c r="F16" s="466">
        <f t="shared" si="0"/>
        <v>0</v>
      </c>
      <c r="G16" s="461"/>
      <c r="H16" s="464"/>
      <c r="I16" s="461"/>
      <c r="J16" s="465">
        <f t="shared" si="1"/>
        <v>0</v>
      </c>
    </row>
    <row r="17" spans="1:10">
      <c r="A17" s="460"/>
      <c r="B17" s="461"/>
      <c r="C17" s="462"/>
      <c r="D17" s="463"/>
      <c r="E17" s="463"/>
      <c r="F17" s="466">
        <f t="shared" si="0"/>
        <v>0</v>
      </c>
      <c r="G17" s="461"/>
      <c r="H17" s="464"/>
      <c r="I17" s="461"/>
      <c r="J17" s="465">
        <f t="shared" si="1"/>
        <v>0</v>
      </c>
    </row>
    <row r="18" spans="1:10">
      <c r="A18" s="460"/>
      <c r="B18" s="461"/>
      <c r="C18" s="462"/>
      <c r="D18" s="463"/>
      <c r="E18" s="463"/>
      <c r="F18" s="466">
        <f t="shared" si="0"/>
        <v>0</v>
      </c>
      <c r="G18" s="461"/>
      <c r="H18" s="464"/>
      <c r="I18" s="461"/>
      <c r="J18" s="465">
        <f t="shared" si="1"/>
        <v>0</v>
      </c>
    </row>
    <row r="19" spans="1:10">
      <c r="A19" s="460"/>
      <c r="B19" s="461"/>
      <c r="C19" s="462"/>
      <c r="D19" s="463"/>
      <c r="E19" s="463"/>
      <c r="F19" s="466">
        <f t="shared" si="0"/>
        <v>0</v>
      </c>
      <c r="G19" s="461"/>
      <c r="H19" s="464"/>
      <c r="I19" s="461"/>
      <c r="J19" s="465">
        <f t="shared" si="1"/>
        <v>0</v>
      </c>
    </row>
    <row r="20" spans="1:10">
      <c r="A20" s="460"/>
      <c r="B20" s="461"/>
      <c r="C20" s="462"/>
      <c r="D20" s="463"/>
      <c r="E20" s="463"/>
      <c r="F20" s="466">
        <f t="shared" si="0"/>
        <v>0</v>
      </c>
      <c r="G20" s="461"/>
      <c r="H20" s="464"/>
      <c r="I20" s="461"/>
      <c r="J20" s="465">
        <f t="shared" si="1"/>
        <v>0</v>
      </c>
    </row>
    <row r="21" spans="1:10">
      <c r="A21" s="460"/>
      <c r="B21" s="461"/>
      <c r="C21" s="462"/>
      <c r="D21" s="463"/>
      <c r="E21" s="463"/>
      <c r="F21" s="466">
        <f t="shared" si="0"/>
        <v>0</v>
      </c>
      <c r="G21" s="461"/>
      <c r="H21" s="464"/>
      <c r="I21" s="461"/>
      <c r="J21" s="465">
        <f t="shared" si="1"/>
        <v>0</v>
      </c>
    </row>
    <row r="22" spans="1:10">
      <c r="A22" s="460"/>
      <c r="B22" s="461"/>
      <c r="C22" s="462"/>
      <c r="D22" s="463"/>
      <c r="E22" s="463"/>
      <c r="F22" s="466">
        <f t="shared" si="0"/>
        <v>0</v>
      </c>
      <c r="G22" s="461"/>
      <c r="H22" s="464"/>
      <c r="I22" s="461"/>
      <c r="J22" s="465">
        <f t="shared" si="1"/>
        <v>0</v>
      </c>
    </row>
    <row r="23" spans="1:10">
      <c r="A23" s="460"/>
      <c r="B23" s="461"/>
      <c r="C23" s="462"/>
      <c r="D23" s="463"/>
      <c r="E23" s="463"/>
      <c r="F23" s="466">
        <f t="shared" si="0"/>
        <v>0</v>
      </c>
      <c r="G23" s="461"/>
      <c r="H23" s="464"/>
      <c r="I23" s="461"/>
      <c r="J23" s="465">
        <f t="shared" si="1"/>
        <v>0</v>
      </c>
    </row>
    <row r="24" spans="1:10">
      <c r="A24" s="460"/>
      <c r="B24" s="461"/>
      <c r="C24" s="462"/>
      <c r="D24" s="463"/>
      <c r="E24" s="463"/>
      <c r="F24" s="466">
        <f t="shared" si="0"/>
        <v>0</v>
      </c>
      <c r="G24" s="461"/>
      <c r="H24" s="464"/>
      <c r="I24" s="461"/>
      <c r="J24" s="465">
        <f t="shared" si="1"/>
        <v>0</v>
      </c>
    </row>
    <row r="25" spans="1:10">
      <c r="A25" s="460"/>
      <c r="B25" s="461"/>
      <c r="C25" s="462"/>
      <c r="D25" s="463"/>
      <c r="E25" s="463"/>
      <c r="F25" s="466">
        <f t="shared" si="0"/>
        <v>0</v>
      </c>
      <c r="G25" s="461"/>
      <c r="H25" s="464"/>
      <c r="I25" s="461"/>
      <c r="J25" s="465">
        <f t="shared" si="1"/>
        <v>0</v>
      </c>
    </row>
    <row r="26" spans="1:10">
      <c r="A26" s="460"/>
      <c r="B26" s="461"/>
      <c r="C26" s="462"/>
      <c r="D26" s="463"/>
      <c r="E26" s="463"/>
      <c r="F26" s="466">
        <f t="shared" si="0"/>
        <v>0</v>
      </c>
      <c r="G26" s="461"/>
      <c r="H26" s="464"/>
      <c r="I26" s="461"/>
      <c r="J26" s="465">
        <f t="shared" si="1"/>
        <v>0</v>
      </c>
    </row>
    <row r="27" spans="1:10">
      <c r="A27" s="460"/>
      <c r="B27" s="461"/>
      <c r="C27" s="462"/>
      <c r="D27" s="463"/>
      <c r="E27" s="463"/>
      <c r="F27" s="466">
        <f t="shared" si="0"/>
        <v>0</v>
      </c>
      <c r="G27" s="461"/>
      <c r="H27" s="464"/>
      <c r="I27" s="461"/>
      <c r="J27" s="465">
        <f t="shared" si="1"/>
        <v>0</v>
      </c>
    </row>
    <row r="28" spans="1:10">
      <c r="A28" s="460"/>
      <c r="B28" s="461"/>
      <c r="C28" s="462"/>
      <c r="D28" s="463"/>
      <c r="E28" s="463"/>
      <c r="F28" s="466">
        <f t="shared" si="0"/>
        <v>0</v>
      </c>
      <c r="G28" s="461"/>
      <c r="H28" s="464"/>
      <c r="I28" s="461"/>
      <c r="J28" s="465">
        <f t="shared" si="1"/>
        <v>0</v>
      </c>
    </row>
    <row r="29" spans="1:10">
      <c r="A29" s="460"/>
      <c r="B29" s="461"/>
      <c r="C29" s="462"/>
      <c r="D29" s="463"/>
      <c r="E29" s="463"/>
      <c r="F29" s="466">
        <f t="shared" si="0"/>
        <v>0</v>
      </c>
      <c r="G29" s="461"/>
      <c r="H29" s="464"/>
      <c r="I29" s="461"/>
      <c r="J29" s="465">
        <f t="shared" si="1"/>
        <v>0</v>
      </c>
    </row>
    <row r="30" spans="1:10">
      <c r="A30" s="460"/>
      <c r="B30" s="461"/>
      <c r="C30" s="462"/>
      <c r="D30" s="463"/>
      <c r="E30" s="463"/>
      <c r="F30" s="466">
        <f t="shared" si="0"/>
        <v>0</v>
      </c>
      <c r="G30" s="461"/>
      <c r="H30" s="464"/>
      <c r="I30" s="461"/>
      <c r="J30" s="465">
        <f t="shared" si="1"/>
        <v>0</v>
      </c>
    </row>
    <row r="31" spans="1:10">
      <c r="A31" s="460"/>
      <c r="B31" s="461"/>
      <c r="C31" s="462"/>
      <c r="D31" s="463"/>
      <c r="E31" s="463"/>
      <c r="F31" s="466">
        <f t="shared" si="0"/>
        <v>0</v>
      </c>
      <c r="G31" s="461"/>
      <c r="H31" s="464"/>
      <c r="I31" s="461"/>
      <c r="J31" s="465">
        <f t="shared" si="1"/>
        <v>0</v>
      </c>
    </row>
    <row r="32" spans="1:10">
      <c r="A32" s="460"/>
      <c r="B32" s="461"/>
      <c r="C32" s="462"/>
      <c r="D32" s="463"/>
      <c r="E32" s="463"/>
      <c r="F32" s="466">
        <f t="shared" si="0"/>
        <v>0</v>
      </c>
      <c r="G32" s="461"/>
      <c r="H32" s="464"/>
      <c r="I32" s="461"/>
      <c r="J32" s="465">
        <f t="shared" si="1"/>
        <v>0</v>
      </c>
    </row>
    <row r="33" spans="1:10">
      <c r="A33" s="460"/>
      <c r="B33" s="461"/>
      <c r="C33" s="462"/>
      <c r="D33" s="463"/>
      <c r="E33" s="463"/>
      <c r="F33" s="466">
        <f t="shared" si="0"/>
        <v>0</v>
      </c>
      <c r="G33" s="461"/>
      <c r="H33" s="464"/>
      <c r="I33" s="461"/>
      <c r="J33" s="465">
        <f t="shared" si="1"/>
        <v>0</v>
      </c>
    </row>
    <row r="34" spans="1:10">
      <c r="A34" s="460"/>
      <c r="B34" s="461"/>
      <c r="C34" s="462"/>
      <c r="D34" s="463"/>
      <c r="E34" s="463"/>
      <c r="F34" s="466">
        <f t="shared" si="0"/>
        <v>0</v>
      </c>
      <c r="G34" s="461"/>
      <c r="H34" s="464"/>
      <c r="I34" s="461"/>
      <c r="J34" s="465">
        <f t="shared" si="1"/>
        <v>0</v>
      </c>
    </row>
    <row r="35" spans="1:10">
      <c r="A35" s="460"/>
      <c r="B35" s="461"/>
      <c r="C35" s="462"/>
      <c r="D35" s="463"/>
      <c r="E35" s="463"/>
      <c r="F35" s="466">
        <f t="shared" si="0"/>
        <v>0</v>
      </c>
      <c r="G35" s="461"/>
      <c r="H35" s="464"/>
      <c r="I35" s="461"/>
      <c r="J35" s="465">
        <f t="shared" si="1"/>
        <v>0</v>
      </c>
    </row>
    <row r="36" spans="1:10">
      <c r="A36" s="460"/>
      <c r="B36" s="461"/>
      <c r="C36" s="462"/>
      <c r="D36" s="463"/>
      <c r="E36" s="463"/>
      <c r="F36" s="466">
        <f t="shared" si="0"/>
        <v>0</v>
      </c>
      <c r="G36" s="461"/>
      <c r="H36" s="464"/>
      <c r="I36" s="461"/>
      <c r="J36" s="465">
        <f t="shared" si="1"/>
        <v>0</v>
      </c>
    </row>
    <row r="37" spans="1:10">
      <c r="A37" s="460"/>
      <c r="B37" s="461"/>
      <c r="C37" s="462"/>
      <c r="D37" s="463"/>
      <c r="E37" s="463"/>
      <c r="F37" s="466">
        <f t="shared" si="0"/>
        <v>0</v>
      </c>
      <c r="G37" s="461"/>
      <c r="H37" s="464"/>
      <c r="I37" s="461"/>
      <c r="J37" s="465">
        <f t="shared" si="1"/>
        <v>0</v>
      </c>
    </row>
    <row r="38" spans="1:10">
      <c r="A38" s="460"/>
      <c r="B38" s="461"/>
      <c r="C38" s="462"/>
      <c r="D38" s="463"/>
      <c r="E38" s="463"/>
      <c r="F38" s="466">
        <f t="shared" si="0"/>
        <v>0</v>
      </c>
      <c r="G38" s="461"/>
      <c r="H38" s="464"/>
      <c r="I38" s="461"/>
      <c r="J38" s="465">
        <f t="shared" si="1"/>
        <v>0</v>
      </c>
    </row>
    <row r="39" spans="1:10">
      <c r="A39" s="460"/>
      <c r="B39" s="461"/>
      <c r="C39" s="462"/>
      <c r="D39" s="463"/>
      <c r="E39" s="463"/>
      <c r="F39" s="466">
        <f t="shared" si="0"/>
        <v>0</v>
      </c>
      <c r="G39" s="461"/>
      <c r="H39" s="464"/>
      <c r="I39" s="461"/>
      <c r="J39" s="465">
        <f t="shared" si="1"/>
        <v>0</v>
      </c>
    </row>
    <row r="40" spans="1:10">
      <c r="A40" s="460"/>
      <c r="B40" s="461"/>
      <c r="C40" s="462"/>
      <c r="D40" s="463"/>
      <c r="E40" s="463"/>
      <c r="F40" s="466">
        <f t="shared" si="0"/>
        <v>0</v>
      </c>
      <c r="G40" s="461"/>
      <c r="H40" s="464"/>
      <c r="I40" s="461"/>
      <c r="J40" s="465">
        <f t="shared" si="1"/>
        <v>0</v>
      </c>
    </row>
    <row r="41" spans="1:10">
      <c r="A41" s="460"/>
      <c r="B41" s="461"/>
      <c r="C41" s="462"/>
      <c r="D41" s="463"/>
      <c r="E41" s="463"/>
      <c r="F41" s="466">
        <f t="shared" si="0"/>
        <v>0</v>
      </c>
      <c r="G41" s="461"/>
      <c r="H41" s="464"/>
      <c r="I41" s="461"/>
      <c r="J41" s="465">
        <f t="shared" si="1"/>
        <v>0</v>
      </c>
    </row>
    <row r="42" spans="1:10">
      <c r="A42" s="460"/>
      <c r="B42" s="461"/>
      <c r="C42" s="462"/>
      <c r="D42" s="463"/>
      <c r="E42" s="463"/>
      <c r="F42" s="466">
        <f t="shared" si="0"/>
        <v>0</v>
      </c>
      <c r="G42" s="461"/>
      <c r="H42" s="464"/>
      <c r="I42" s="461"/>
      <c r="J42" s="465">
        <f t="shared" si="1"/>
        <v>0</v>
      </c>
    </row>
    <row r="43" spans="1:10">
      <c r="A43" s="460"/>
      <c r="B43" s="461"/>
      <c r="C43" s="462"/>
      <c r="D43" s="463"/>
      <c r="E43" s="463"/>
      <c r="F43" s="466">
        <f t="shared" si="0"/>
        <v>0</v>
      </c>
      <c r="G43" s="461"/>
      <c r="H43" s="464"/>
      <c r="I43" s="461"/>
      <c r="J43" s="465">
        <f t="shared" si="1"/>
        <v>0</v>
      </c>
    </row>
    <row r="44" spans="1:10">
      <c r="A44" s="460"/>
      <c r="B44" s="461"/>
      <c r="C44" s="462"/>
      <c r="D44" s="463"/>
      <c r="E44" s="463"/>
      <c r="F44" s="466">
        <f t="shared" si="0"/>
        <v>0</v>
      </c>
      <c r="G44" s="461"/>
      <c r="H44" s="464"/>
      <c r="I44" s="461"/>
      <c r="J44" s="465">
        <f t="shared" si="1"/>
        <v>0</v>
      </c>
    </row>
    <row r="45" spans="1:10">
      <c r="A45" s="460"/>
      <c r="B45" s="461"/>
      <c r="C45" s="462"/>
      <c r="D45" s="463"/>
      <c r="E45" s="463"/>
      <c r="F45" s="466">
        <f t="shared" si="0"/>
        <v>0</v>
      </c>
      <c r="G45" s="461"/>
      <c r="H45" s="464"/>
      <c r="I45" s="461"/>
      <c r="J45" s="465">
        <f t="shared" si="1"/>
        <v>0</v>
      </c>
    </row>
    <row r="46" spans="1:10">
      <c r="A46" s="460"/>
      <c r="B46" s="461"/>
      <c r="C46" s="462"/>
      <c r="D46" s="463"/>
      <c r="E46" s="463"/>
      <c r="F46" s="466">
        <f t="shared" si="0"/>
        <v>0</v>
      </c>
      <c r="G46" s="461"/>
      <c r="H46" s="464"/>
      <c r="I46" s="461"/>
      <c r="J46" s="465">
        <f t="shared" si="1"/>
        <v>0</v>
      </c>
    </row>
    <row r="47" spans="1:10">
      <c r="A47" s="460"/>
      <c r="B47" s="461"/>
      <c r="C47" s="462"/>
      <c r="D47" s="463"/>
      <c r="E47" s="463"/>
      <c r="F47" s="466">
        <f t="shared" si="0"/>
        <v>0</v>
      </c>
      <c r="G47" s="461"/>
      <c r="H47" s="464"/>
      <c r="I47" s="461"/>
      <c r="J47" s="465">
        <f t="shared" si="1"/>
        <v>0</v>
      </c>
    </row>
    <row r="48" spans="1:10">
      <c r="A48" s="460"/>
      <c r="B48" s="461"/>
      <c r="C48" s="462"/>
      <c r="D48" s="463"/>
      <c r="E48" s="463"/>
      <c r="F48" s="466">
        <f t="shared" si="0"/>
        <v>0</v>
      </c>
      <c r="G48" s="461"/>
      <c r="H48" s="464"/>
      <c r="I48" s="461"/>
      <c r="J48" s="465">
        <f t="shared" si="1"/>
        <v>0</v>
      </c>
    </row>
    <row r="49" spans="1:10">
      <c r="A49" s="460"/>
      <c r="B49" s="461"/>
      <c r="C49" s="462"/>
      <c r="D49" s="463"/>
      <c r="E49" s="463"/>
      <c r="F49" s="466">
        <f t="shared" si="0"/>
        <v>0</v>
      </c>
      <c r="G49" s="461"/>
      <c r="H49" s="464"/>
      <c r="I49" s="461"/>
      <c r="J49" s="465">
        <f t="shared" si="1"/>
        <v>0</v>
      </c>
    </row>
    <row r="50" spans="1:10">
      <c r="A50" s="460"/>
      <c r="B50" s="461"/>
      <c r="C50" s="462"/>
      <c r="D50" s="463"/>
      <c r="E50" s="463"/>
      <c r="F50" s="466">
        <f t="shared" si="0"/>
        <v>0</v>
      </c>
      <c r="G50" s="461"/>
      <c r="H50" s="464"/>
      <c r="I50" s="461"/>
      <c r="J50" s="465">
        <f t="shared" si="1"/>
        <v>0</v>
      </c>
    </row>
    <row r="51" spans="1:10">
      <c r="A51" s="460"/>
      <c r="B51" s="461"/>
      <c r="C51" s="462"/>
      <c r="D51" s="463"/>
      <c r="E51" s="463"/>
      <c r="F51" s="466">
        <f t="shared" si="0"/>
        <v>0</v>
      </c>
      <c r="G51" s="461"/>
      <c r="H51" s="464"/>
      <c r="I51" s="461"/>
      <c r="J51" s="465">
        <f t="shared" si="1"/>
        <v>0</v>
      </c>
    </row>
    <row r="52" spans="1:10">
      <c r="A52" s="460"/>
      <c r="B52" s="461"/>
      <c r="C52" s="462"/>
      <c r="D52" s="463"/>
      <c r="E52" s="463"/>
      <c r="F52" s="466">
        <f t="shared" si="0"/>
        <v>0</v>
      </c>
      <c r="G52" s="461"/>
      <c r="H52" s="464"/>
      <c r="I52" s="461"/>
      <c r="J52" s="465">
        <f t="shared" si="1"/>
        <v>0</v>
      </c>
    </row>
    <row r="53" spans="1:10">
      <c r="A53" s="460"/>
      <c r="B53" s="461"/>
      <c r="C53" s="462"/>
      <c r="D53" s="463"/>
      <c r="E53" s="463"/>
      <c r="F53" s="466">
        <f t="shared" si="0"/>
        <v>0</v>
      </c>
      <c r="G53" s="461"/>
      <c r="H53" s="464"/>
      <c r="I53" s="461"/>
      <c r="J53" s="465">
        <f t="shared" si="1"/>
        <v>0</v>
      </c>
    </row>
    <row r="54" spans="1:10">
      <c r="A54" s="460"/>
      <c r="B54" s="461"/>
      <c r="C54" s="462"/>
      <c r="D54" s="463"/>
      <c r="E54" s="463"/>
      <c r="F54" s="466">
        <f t="shared" si="0"/>
        <v>0</v>
      </c>
      <c r="G54" s="461"/>
      <c r="H54" s="464"/>
      <c r="I54" s="461"/>
      <c r="J54" s="465">
        <f t="shared" si="1"/>
        <v>0</v>
      </c>
    </row>
    <row r="55" spans="1:10">
      <c r="A55" s="460"/>
      <c r="B55" s="461"/>
      <c r="C55" s="462"/>
      <c r="D55" s="463"/>
      <c r="E55" s="463"/>
      <c r="F55" s="466">
        <f t="shared" si="0"/>
        <v>0</v>
      </c>
      <c r="G55" s="461"/>
      <c r="H55" s="464"/>
      <c r="I55" s="461"/>
      <c r="J55" s="465">
        <f t="shared" si="1"/>
        <v>0</v>
      </c>
    </row>
    <row r="56" spans="1:10">
      <c r="A56" s="460"/>
      <c r="B56" s="461"/>
      <c r="C56" s="462"/>
      <c r="D56" s="463"/>
      <c r="E56" s="463"/>
      <c r="F56" s="466">
        <f t="shared" si="0"/>
        <v>0</v>
      </c>
      <c r="G56" s="461"/>
      <c r="H56" s="464"/>
      <c r="I56" s="461"/>
      <c r="J56" s="465">
        <f t="shared" si="1"/>
        <v>0</v>
      </c>
    </row>
    <row r="57" spans="1:10">
      <c r="A57" s="460"/>
      <c r="B57" s="461"/>
      <c r="C57" s="462"/>
      <c r="D57" s="463"/>
      <c r="E57" s="463"/>
      <c r="F57" s="466">
        <f t="shared" si="0"/>
        <v>0</v>
      </c>
      <c r="G57" s="461"/>
      <c r="H57" s="464"/>
      <c r="I57" s="461"/>
      <c r="J57" s="465">
        <f t="shared" si="1"/>
        <v>0</v>
      </c>
    </row>
    <row r="58" spans="1:10">
      <c r="A58" s="460"/>
      <c r="B58" s="461"/>
      <c r="C58" s="462"/>
      <c r="D58" s="463"/>
      <c r="E58" s="463"/>
      <c r="F58" s="466">
        <f t="shared" si="0"/>
        <v>0</v>
      </c>
      <c r="G58" s="461"/>
      <c r="H58" s="464"/>
      <c r="I58" s="461"/>
      <c r="J58" s="465">
        <f t="shared" si="1"/>
        <v>0</v>
      </c>
    </row>
    <row r="59" spans="1:10">
      <c r="A59" s="460"/>
      <c r="B59" s="461"/>
      <c r="C59" s="462"/>
      <c r="D59" s="463"/>
      <c r="E59" s="463"/>
      <c r="F59" s="466">
        <f t="shared" si="0"/>
        <v>0</v>
      </c>
      <c r="G59" s="461"/>
      <c r="H59" s="464"/>
      <c r="I59" s="461"/>
      <c r="J59" s="465">
        <f t="shared" si="1"/>
        <v>0</v>
      </c>
    </row>
    <row r="60" spans="1:10">
      <c r="A60" s="460"/>
      <c r="B60" s="461"/>
      <c r="C60" s="462"/>
      <c r="D60" s="463"/>
      <c r="E60" s="463"/>
      <c r="F60" s="466">
        <f t="shared" si="0"/>
        <v>0</v>
      </c>
      <c r="G60" s="461"/>
      <c r="H60" s="464"/>
      <c r="I60" s="461"/>
      <c r="J60" s="465">
        <f t="shared" si="1"/>
        <v>0</v>
      </c>
    </row>
    <row r="61" spans="1:10">
      <c r="A61" s="460"/>
      <c r="B61" s="461"/>
      <c r="C61" s="462"/>
      <c r="D61" s="463"/>
      <c r="E61" s="463"/>
      <c r="F61" s="466">
        <f t="shared" si="0"/>
        <v>0</v>
      </c>
      <c r="G61" s="461"/>
      <c r="H61" s="464"/>
      <c r="I61" s="461"/>
      <c r="J61" s="465">
        <f t="shared" si="1"/>
        <v>0</v>
      </c>
    </row>
    <row r="62" spans="1:10">
      <c r="A62" s="460"/>
      <c r="B62" s="461"/>
      <c r="C62" s="462"/>
      <c r="D62" s="463"/>
      <c r="E62" s="463"/>
      <c r="F62" s="466">
        <f t="shared" si="0"/>
        <v>0</v>
      </c>
      <c r="G62" s="461"/>
      <c r="H62" s="464"/>
      <c r="I62" s="461"/>
      <c r="J62" s="465">
        <f t="shared" si="1"/>
        <v>0</v>
      </c>
    </row>
    <row r="63" spans="1:10">
      <c r="A63" s="460"/>
      <c r="B63" s="461"/>
      <c r="C63" s="462"/>
      <c r="D63" s="463"/>
      <c r="E63" s="463"/>
      <c r="F63" s="466">
        <f t="shared" si="0"/>
        <v>0</v>
      </c>
      <c r="G63" s="461"/>
      <c r="H63" s="464"/>
      <c r="I63" s="461"/>
      <c r="J63" s="465">
        <f t="shared" si="1"/>
        <v>0</v>
      </c>
    </row>
    <row r="64" spans="1:10">
      <c r="A64" s="460"/>
      <c r="B64" s="461"/>
      <c r="C64" s="462"/>
      <c r="D64" s="463"/>
      <c r="E64" s="463"/>
      <c r="F64" s="466">
        <f t="shared" si="0"/>
        <v>0</v>
      </c>
      <c r="G64" s="461"/>
      <c r="H64" s="464"/>
      <c r="I64" s="461"/>
      <c r="J64" s="465">
        <f t="shared" si="1"/>
        <v>0</v>
      </c>
    </row>
    <row r="65" spans="1:10">
      <c r="A65" s="460"/>
      <c r="B65" s="461"/>
      <c r="C65" s="462"/>
      <c r="D65" s="463"/>
      <c r="E65" s="463"/>
      <c r="F65" s="466">
        <f t="shared" si="0"/>
        <v>0</v>
      </c>
      <c r="G65" s="461"/>
      <c r="H65" s="464"/>
      <c r="I65" s="461"/>
      <c r="J65" s="465">
        <f t="shared" si="1"/>
        <v>0</v>
      </c>
    </row>
    <row r="66" spans="1:10">
      <c r="A66" s="460"/>
      <c r="B66" s="461"/>
      <c r="C66" s="462"/>
      <c r="D66" s="463"/>
      <c r="E66" s="463"/>
      <c r="F66" s="466">
        <f t="shared" si="0"/>
        <v>0</v>
      </c>
      <c r="G66" s="461"/>
      <c r="H66" s="464"/>
      <c r="I66" s="461"/>
      <c r="J66" s="465">
        <f t="shared" si="1"/>
        <v>0</v>
      </c>
    </row>
    <row r="67" spans="1:10">
      <c r="A67" s="460"/>
      <c r="B67" s="461"/>
      <c r="C67" s="462"/>
      <c r="D67" s="463"/>
      <c r="E67" s="463"/>
      <c r="F67" s="466">
        <f t="shared" si="0"/>
        <v>0</v>
      </c>
      <c r="G67" s="461"/>
      <c r="H67" s="464"/>
      <c r="I67" s="461"/>
      <c r="J67" s="465">
        <f t="shared" si="1"/>
        <v>0</v>
      </c>
    </row>
    <row r="68" spans="1:10">
      <c r="A68" s="460"/>
      <c r="B68" s="461"/>
      <c r="C68" s="462"/>
      <c r="D68" s="463"/>
      <c r="E68" s="463"/>
      <c r="F68" s="466">
        <f t="shared" si="0"/>
        <v>0</v>
      </c>
      <c r="G68" s="461"/>
      <c r="H68" s="464"/>
      <c r="I68" s="461"/>
      <c r="J68" s="465">
        <f t="shared" si="1"/>
        <v>0</v>
      </c>
    </row>
    <row r="69" spans="1:10">
      <c r="A69" s="460"/>
      <c r="B69" s="461"/>
      <c r="C69" s="462"/>
      <c r="D69" s="463"/>
      <c r="E69" s="463"/>
      <c r="F69" s="466">
        <f t="shared" ref="F69:F76" si="2">ROUND(+F68+D69-E69,2)</f>
        <v>0</v>
      </c>
      <c r="G69" s="461"/>
      <c r="H69" s="464"/>
      <c r="I69" s="461"/>
      <c r="J69" s="465">
        <f t="shared" ref="J69:J75" si="3">IF(UPPER(I69)="Y",ROUND(J68+D69-E69,2),J68)</f>
        <v>0</v>
      </c>
    </row>
    <row r="70" spans="1:10">
      <c r="A70" s="460"/>
      <c r="B70" s="461"/>
      <c r="C70" s="462"/>
      <c r="D70" s="463"/>
      <c r="E70" s="463"/>
      <c r="F70" s="466">
        <f t="shared" si="2"/>
        <v>0</v>
      </c>
      <c r="G70" s="461"/>
      <c r="H70" s="464"/>
      <c r="I70" s="461"/>
      <c r="J70" s="465">
        <f t="shared" si="3"/>
        <v>0</v>
      </c>
    </row>
    <row r="71" spans="1:10">
      <c r="A71" s="460"/>
      <c r="B71" s="461"/>
      <c r="C71" s="462"/>
      <c r="D71" s="463"/>
      <c r="E71" s="463"/>
      <c r="F71" s="466">
        <f t="shared" si="2"/>
        <v>0</v>
      </c>
      <c r="G71" s="461"/>
      <c r="H71" s="464"/>
      <c r="I71" s="461"/>
      <c r="J71" s="465">
        <f t="shared" si="3"/>
        <v>0</v>
      </c>
    </row>
    <row r="72" spans="1:10">
      <c r="A72" s="460"/>
      <c r="B72" s="461"/>
      <c r="C72" s="462"/>
      <c r="D72" s="463"/>
      <c r="E72" s="463"/>
      <c r="F72" s="466">
        <f t="shared" si="2"/>
        <v>0</v>
      </c>
      <c r="G72" s="461"/>
      <c r="H72" s="464"/>
      <c r="I72" s="461"/>
      <c r="J72" s="465">
        <f t="shared" si="3"/>
        <v>0</v>
      </c>
    </row>
    <row r="73" spans="1:10">
      <c r="A73" s="460"/>
      <c r="B73" s="461"/>
      <c r="C73" s="462"/>
      <c r="D73" s="463"/>
      <c r="E73" s="463"/>
      <c r="F73" s="466">
        <f t="shared" si="2"/>
        <v>0</v>
      </c>
      <c r="G73" s="461"/>
      <c r="H73" s="464"/>
      <c r="I73" s="461"/>
      <c r="J73" s="465">
        <f t="shared" si="3"/>
        <v>0</v>
      </c>
    </row>
    <row r="74" spans="1:10">
      <c r="A74" s="460"/>
      <c r="B74" s="461"/>
      <c r="C74" s="462"/>
      <c r="D74" s="463"/>
      <c r="E74" s="463"/>
      <c r="F74" s="466">
        <f t="shared" si="2"/>
        <v>0</v>
      </c>
      <c r="G74" s="461"/>
      <c r="H74" s="464"/>
      <c r="I74" s="461"/>
      <c r="J74" s="465">
        <f t="shared" si="3"/>
        <v>0</v>
      </c>
    </row>
    <row r="75" spans="1:10">
      <c r="A75" s="460"/>
      <c r="B75" s="461"/>
      <c r="C75" s="462"/>
      <c r="D75" s="463"/>
      <c r="E75" s="463"/>
      <c r="F75" s="466">
        <f t="shared" si="2"/>
        <v>0</v>
      </c>
      <c r="G75" s="461"/>
      <c r="H75" s="464"/>
      <c r="I75" s="461"/>
      <c r="J75" s="465">
        <f t="shared" si="3"/>
        <v>0</v>
      </c>
    </row>
    <row r="76" spans="1:10">
      <c r="A76" s="32"/>
      <c r="B76" s="33"/>
      <c r="C76" s="140" t="s">
        <v>139</v>
      </c>
      <c r="D76" s="141"/>
      <c r="E76" s="30"/>
      <c r="F76" s="31">
        <f t="shared" si="2"/>
        <v>0</v>
      </c>
      <c r="G76" s="35"/>
      <c r="H76" s="36"/>
      <c r="I76" s="35"/>
      <c r="J76" s="33"/>
    </row>
    <row r="77" spans="1:10">
      <c r="A77" s="134"/>
      <c r="B77" s="189"/>
      <c r="C77" s="189"/>
      <c r="D77" s="50" t="s">
        <v>80</v>
      </c>
      <c r="E77" s="25"/>
      <c r="F77" s="31">
        <f>+F76</f>
        <v>0</v>
      </c>
      <c r="G77" s="117"/>
      <c r="H77" s="118"/>
    </row>
    <row r="78" spans="1:10" ht="18.75" thickBot="1">
      <c r="A78" s="189"/>
      <c r="B78" s="189"/>
      <c r="C78" s="189"/>
      <c r="D78" s="51" t="s">
        <v>84</v>
      </c>
      <c r="E78" s="25"/>
      <c r="F78" s="468">
        <f>F3</f>
        <v>0</v>
      </c>
      <c r="G78" s="122"/>
      <c r="H78" s="138" t="s">
        <v>140</v>
      </c>
    </row>
    <row r="79" spans="1:10" ht="16.5" thickTop="1">
      <c r="A79" s="189"/>
      <c r="B79" s="189"/>
      <c r="C79" s="189"/>
      <c r="D79" s="50" t="s">
        <v>85</v>
      </c>
      <c r="E79" s="25"/>
      <c r="F79" s="467">
        <f>+F77-F78</f>
        <v>0</v>
      </c>
      <c r="G79" s="117"/>
      <c r="H79" s="139" t="s">
        <v>135</v>
      </c>
    </row>
    <row r="80" spans="1:10">
      <c r="A80" s="189"/>
      <c r="B80" s="189"/>
      <c r="C80" s="189"/>
      <c r="D80" s="25"/>
      <c r="E80" s="25"/>
      <c r="F80" s="25"/>
      <c r="G80" s="117"/>
      <c r="H80" s="139" t="s">
        <v>141</v>
      </c>
    </row>
    <row r="81" spans="1:8">
      <c r="A81" s="189"/>
      <c r="B81" s="189"/>
      <c r="C81" s="189"/>
      <c r="D81" s="25"/>
      <c r="E81" s="25"/>
      <c r="F81" s="25"/>
      <c r="G81" s="117"/>
      <c r="H81" s="139" t="s">
        <v>146</v>
      </c>
    </row>
    <row r="82" spans="1:8">
      <c r="A82" s="189"/>
      <c r="B82" s="189"/>
      <c r="C82" s="272" t="s">
        <v>86</v>
      </c>
      <c r="D82" s="49" t="str">
        <f>+D2</f>
        <v>Deposit</v>
      </c>
      <c r="E82" s="49" t="str">
        <f>+E2</f>
        <v>Withdrawal</v>
      </c>
      <c r="F82" s="49" t="str">
        <f>+F2</f>
        <v>Balance</v>
      </c>
      <c r="G82" s="117"/>
      <c r="H82" s="118"/>
    </row>
    <row r="83" spans="1:8">
      <c r="A83" s="189"/>
      <c r="B83" s="189"/>
      <c r="C83" s="193" t="str">
        <f>+C3</f>
        <v>Opening Balance</v>
      </c>
      <c r="D83" s="80"/>
      <c r="E83" s="80"/>
      <c r="F83" s="80">
        <f>F3</f>
        <v>0</v>
      </c>
      <c r="G83" s="117"/>
      <c r="H83" s="118"/>
    </row>
    <row r="84" spans="1:8">
      <c r="A84" s="189"/>
      <c r="B84" s="189"/>
      <c r="C84" s="193" t="str">
        <f>'SUMMARY-SOURCE &amp; USE OF FUNDS'!C4</f>
        <v>Ambassador Receipts</v>
      </c>
      <c r="D84" s="80">
        <f t="shared" ref="D84:D118" si="4">SUMIF($C$3:$C$76,C84,$D$3:$D$76)</f>
        <v>0</v>
      </c>
      <c r="E84" s="80">
        <f t="shared" ref="E84:E118" si="5">SUMIF($C$3:$C$76,C84,$E$3:$E$76)</f>
        <v>0</v>
      </c>
      <c r="F84" s="80">
        <f t="shared" ref="F84:F118" si="6">D84-E84</f>
        <v>0</v>
      </c>
      <c r="G84" s="117"/>
      <c r="H84" s="118"/>
    </row>
    <row r="85" spans="1:8">
      <c r="A85" s="189"/>
      <c r="B85" s="189"/>
      <c r="C85" s="193" t="str">
        <f>'SUMMARY-SOURCE &amp; USE OF FUNDS'!C5</f>
        <v>Host Receipts</v>
      </c>
      <c r="D85" s="80">
        <f t="shared" si="4"/>
        <v>0</v>
      </c>
      <c r="E85" s="80">
        <f t="shared" si="5"/>
        <v>0</v>
      </c>
      <c r="F85" s="80">
        <f t="shared" si="6"/>
        <v>0</v>
      </c>
      <c r="G85" s="117"/>
      <c r="H85" s="118"/>
    </row>
    <row r="86" spans="1:8">
      <c r="A86" s="189"/>
      <c r="B86" s="189"/>
      <c r="C86" s="193" t="str">
        <f>'SUMMARY-SOURCE &amp; USE OF FUNDS'!C6</f>
        <v>Miscellaneous Receipts</v>
      </c>
      <c r="D86" s="80">
        <f t="shared" si="4"/>
        <v>0</v>
      </c>
      <c r="E86" s="80">
        <f t="shared" si="5"/>
        <v>0</v>
      </c>
      <c r="F86" s="80">
        <f t="shared" si="6"/>
        <v>0</v>
      </c>
      <c r="G86" s="117"/>
      <c r="H86" s="118"/>
    </row>
    <row r="87" spans="1:8">
      <c r="A87" s="189"/>
      <c r="B87" s="189"/>
      <c r="C87" s="193" t="str">
        <f ca="1">'SUMMARY-SOURCE &amp; USE OF FUNDS'!C11</f>
        <v>Welcome</v>
      </c>
      <c r="D87" s="80">
        <f t="shared" ca="1" si="4"/>
        <v>0</v>
      </c>
      <c r="E87" s="80">
        <f t="shared" ca="1" si="5"/>
        <v>0</v>
      </c>
      <c r="F87" s="80">
        <f t="shared" ca="1" si="6"/>
        <v>0</v>
      </c>
      <c r="G87" s="117"/>
      <c r="H87" s="118"/>
    </row>
    <row r="88" spans="1:8">
      <c r="A88" s="189"/>
      <c r="B88" s="189"/>
      <c r="C88" s="193" t="str">
        <f ca="1">'SUMMARY-SOURCE &amp; USE OF FUNDS'!C12</f>
        <v>Event 2</v>
      </c>
      <c r="D88" s="80">
        <f t="shared" ca="1" si="4"/>
        <v>0</v>
      </c>
      <c r="E88" s="80">
        <f t="shared" ca="1" si="5"/>
        <v>0</v>
      </c>
      <c r="F88" s="80">
        <f t="shared" ca="1" si="6"/>
        <v>0</v>
      </c>
      <c r="G88" s="117"/>
      <c r="H88" s="118"/>
    </row>
    <row r="89" spans="1:8">
      <c r="A89" s="189"/>
      <c r="B89" s="189"/>
      <c r="C89" s="193" t="str">
        <f ca="1">'SUMMARY-SOURCE &amp; USE OF FUNDS'!C13</f>
        <v>Event 3</v>
      </c>
      <c r="D89" s="80">
        <f t="shared" ca="1" si="4"/>
        <v>0</v>
      </c>
      <c r="E89" s="80">
        <f t="shared" ca="1" si="5"/>
        <v>0</v>
      </c>
      <c r="F89" s="80">
        <f t="shared" ca="1" si="6"/>
        <v>0</v>
      </c>
      <c r="G89" s="117"/>
      <c r="H89" s="118"/>
    </row>
    <row r="90" spans="1:8">
      <c r="A90" s="189"/>
      <c r="B90" s="189"/>
      <c r="C90" s="193" t="str">
        <f ca="1">'SUMMARY-SOURCE &amp; USE OF FUNDS'!C14</f>
        <v>Event 4</v>
      </c>
      <c r="D90" s="80">
        <f t="shared" ca="1" si="4"/>
        <v>0</v>
      </c>
      <c r="E90" s="80">
        <f t="shared" ca="1" si="5"/>
        <v>0</v>
      </c>
      <c r="F90" s="80">
        <f t="shared" ca="1" si="6"/>
        <v>0</v>
      </c>
      <c r="G90" s="117"/>
      <c r="H90" s="118"/>
    </row>
    <row r="91" spans="1:8">
      <c r="A91" s="189"/>
      <c r="B91" s="189"/>
      <c r="C91" s="193" t="str">
        <f ca="1">'SUMMARY-SOURCE &amp; USE OF FUNDS'!C15</f>
        <v>Event 5</v>
      </c>
      <c r="D91" s="80">
        <f t="shared" ca="1" si="4"/>
        <v>0</v>
      </c>
      <c r="E91" s="80">
        <f t="shared" ca="1" si="5"/>
        <v>0</v>
      </c>
      <c r="F91" s="80">
        <f t="shared" ca="1" si="6"/>
        <v>0</v>
      </c>
      <c r="G91" s="117"/>
      <c r="H91" s="118"/>
    </row>
    <row r="92" spans="1:8">
      <c r="A92" s="189"/>
      <c r="B92" s="189"/>
      <c r="C92" s="193" t="str">
        <f ca="1">'SUMMARY-SOURCE &amp; USE OF FUNDS'!C16</f>
        <v>Event 6</v>
      </c>
      <c r="D92" s="80">
        <f t="shared" ca="1" si="4"/>
        <v>0</v>
      </c>
      <c r="E92" s="80">
        <f t="shared" ca="1" si="5"/>
        <v>0</v>
      </c>
      <c r="F92" s="80">
        <f t="shared" ca="1" si="6"/>
        <v>0</v>
      </c>
      <c r="G92" s="117"/>
      <c r="H92" s="118"/>
    </row>
    <row r="93" spans="1:8">
      <c r="A93" s="189"/>
      <c r="B93" s="189"/>
      <c r="C93" s="193" t="str">
        <f ca="1">'SUMMARY-SOURCE &amp; USE OF FUNDS'!C17</f>
        <v>Event 7</v>
      </c>
      <c r="D93" s="80">
        <f t="shared" ca="1" si="4"/>
        <v>0</v>
      </c>
      <c r="E93" s="80">
        <f t="shared" ca="1" si="5"/>
        <v>0</v>
      </c>
      <c r="F93" s="80">
        <f t="shared" ca="1" si="6"/>
        <v>0</v>
      </c>
      <c r="G93" s="117"/>
      <c r="H93" s="118"/>
    </row>
    <row r="94" spans="1:8">
      <c r="A94" s="189"/>
      <c r="B94" s="189"/>
      <c r="C94" s="193" t="str">
        <f ca="1">'SUMMARY-SOURCE &amp; USE OF FUNDS'!C18</f>
        <v>Event 8</v>
      </c>
      <c r="D94" s="80">
        <f t="shared" ca="1" si="4"/>
        <v>0</v>
      </c>
      <c r="E94" s="80">
        <f t="shared" ca="1" si="5"/>
        <v>0</v>
      </c>
      <c r="F94" s="80">
        <f t="shared" ca="1" si="6"/>
        <v>0</v>
      </c>
      <c r="G94" s="117"/>
      <c r="H94" s="118"/>
    </row>
    <row r="95" spans="1:8">
      <c r="A95" s="189"/>
      <c r="B95" s="189"/>
      <c r="C95" s="193" t="str">
        <f ca="1">'SUMMARY-SOURCE &amp; USE OF FUNDS'!C19</f>
        <v>Farewell</v>
      </c>
      <c r="D95" s="80">
        <f t="shared" ca="1" si="4"/>
        <v>0</v>
      </c>
      <c r="E95" s="80">
        <f t="shared" ca="1" si="5"/>
        <v>0</v>
      </c>
      <c r="F95" s="80">
        <f t="shared" ca="1" si="6"/>
        <v>0</v>
      </c>
      <c r="G95" s="117"/>
      <c r="H95" s="118"/>
    </row>
    <row r="96" spans="1:8">
      <c r="A96" s="189"/>
      <c r="B96" s="189"/>
      <c r="C96" s="193" t="str">
        <f>'SUMMARY-SOURCE &amp; USE OF FUNDS'!C20</f>
        <v>Gift Bags</v>
      </c>
      <c r="D96" s="80">
        <f t="shared" si="4"/>
        <v>0</v>
      </c>
      <c r="E96" s="80">
        <f t="shared" si="5"/>
        <v>0</v>
      </c>
      <c r="F96" s="80">
        <f t="shared" si="6"/>
        <v>0</v>
      </c>
      <c r="G96" s="117"/>
      <c r="H96" s="118"/>
    </row>
    <row r="97" spans="1:8">
      <c r="A97" s="189"/>
      <c r="B97" s="189"/>
      <c r="C97" s="193" t="str">
        <f>'SUMMARY-SOURCE &amp; USE OF FUNDS'!C21</f>
        <v>Photographs</v>
      </c>
      <c r="D97" s="80">
        <f t="shared" si="4"/>
        <v>0</v>
      </c>
      <c r="E97" s="80">
        <f t="shared" si="5"/>
        <v>0</v>
      </c>
      <c r="F97" s="80">
        <f t="shared" si="6"/>
        <v>0</v>
      </c>
      <c r="G97" s="117"/>
      <c r="H97" s="118"/>
    </row>
    <row r="98" spans="1:8">
      <c r="A98" s="189"/>
      <c r="B98" s="189"/>
      <c r="C98" s="193" t="str">
        <f>'SUMMARY-SOURCE &amp; USE OF FUNDS'!C22</f>
        <v>Parking</v>
      </c>
      <c r="D98" s="80">
        <f t="shared" si="4"/>
        <v>0</v>
      </c>
      <c r="E98" s="80">
        <f t="shared" si="5"/>
        <v>0</v>
      </c>
      <c r="F98" s="80">
        <f t="shared" si="6"/>
        <v>0</v>
      </c>
      <c r="G98" s="117"/>
      <c r="H98" s="118"/>
    </row>
    <row r="99" spans="1:8">
      <c r="A99" s="189"/>
      <c r="B99" s="189"/>
      <c r="C99" s="193" t="str">
        <f>'SUMMARY-SOURCE &amp; USE OF FUNDS'!C23</f>
        <v>Host Refund</v>
      </c>
      <c r="D99" s="80">
        <f t="shared" si="4"/>
        <v>0</v>
      </c>
      <c r="E99" s="80">
        <f t="shared" si="5"/>
        <v>0</v>
      </c>
      <c r="F99" s="80">
        <f t="shared" si="6"/>
        <v>0</v>
      </c>
      <c r="G99" s="117"/>
      <c r="H99" s="118"/>
    </row>
    <row r="100" spans="1:8">
      <c r="A100" s="189"/>
      <c r="B100" s="189"/>
      <c r="C100" s="193" t="str">
        <f>'SUMMARY-SOURCE &amp; USE OF FUNDS'!C24</f>
        <v>FFI Fees</v>
      </c>
      <c r="D100" s="80">
        <f t="shared" si="4"/>
        <v>0</v>
      </c>
      <c r="E100" s="80">
        <f t="shared" si="5"/>
        <v>0</v>
      </c>
      <c r="F100" s="80">
        <f t="shared" si="6"/>
        <v>0</v>
      </c>
      <c r="G100" s="117"/>
      <c r="H100" s="118"/>
    </row>
    <row r="101" spans="1:8">
      <c r="A101" s="189"/>
      <c r="B101" s="189"/>
      <c r="C101" s="193" t="str">
        <f>'SUMMARY-SOURCE &amp; USE OF FUNDS'!C25</f>
        <v>Hosting Fees</v>
      </c>
      <c r="D101" s="80">
        <f t="shared" si="4"/>
        <v>0</v>
      </c>
      <c r="E101" s="80">
        <f t="shared" si="5"/>
        <v>0</v>
      </c>
      <c r="F101" s="80">
        <f t="shared" si="6"/>
        <v>0</v>
      </c>
      <c r="G101" s="117"/>
      <c r="H101" s="118"/>
    </row>
    <row r="102" spans="1:8">
      <c r="A102" s="189"/>
      <c r="B102" s="189"/>
      <c r="C102" s="193" t="str">
        <f>'SUMMARY-SOURCE &amp; USE OF FUNDS'!C26</f>
        <v>Post Journey Party</v>
      </c>
      <c r="D102" s="80">
        <f t="shared" si="4"/>
        <v>0</v>
      </c>
      <c r="E102" s="80">
        <f t="shared" si="5"/>
        <v>0</v>
      </c>
      <c r="F102" s="80">
        <f t="shared" si="6"/>
        <v>0</v>
      </c>
      <c r="G102" s="117"/>
      <c r="H102" s="118"/>
    </row>
    <row r="103" spans="1:8">
      <c r="A103" s="189"/>
      <c r="B103" s="189"/>
      <c r="C103" s="193" t="str">
        <f>'SUMMARY-SOURCE &amp; USE OF FUNDS'!C27</f>
        <v>Wire Transfer Fee</v>
      </c>
      <c r="D103" s="80">
        <f t="shared" si="4"/>
        <v>0</v>
      </c>
      <c r="E103" s="80">
        <f t="shared" si="5"/>
        <v>0</v>
      </c>
      <c r="F103" s="80">
        <f t="shared" si="6"/>
        <v>0</v>
      </c>
      <c r="G103" s="117"/>
      <c r="H103" s="118"/>
    </row>
    <row r="104" spans="1:8">
      <c r="A104" s="189"/>
      <c r="B104" s="189"/>
      <c r="C104" s="193" t="str">
        <f>'SUMMARY-SOURCE &amp; USE OF FUNDS'!C28</f>
        <v>Ambassador Booklets</v>
      </c>
      <c r="D104" s="80">
        <f t="shared" si="4"/>
        <v>0</v>
      </c>
      <c r="E104" s="80">
        <f t="shared" si="5"/>
        <v>0</v>
      </c>
      <c r="F104" s="80">
        <f t="shared" si="6"/>
        <v>0</v>
      </c>
      <c r="G104" s="117"/>
      <c r="H104" s="118"/>
    </row>
    <row r="105" spans="1:8">
      <c r="A105" s="189"/>
      <c r="B105" s="189"/>
      <c r="C105" s="193" t="str">
        <f>'SUMMARY-SOURCE &amp; USE OF FUNDS'!C29</f>
        <v>Host Booklets</v>
      </c>
      <c r="D105" s="80">
        <f t="shared" si="4"/>
        <v>0</v>
      </c>
      <c r="E105" s="80">
        <f t="shared" si="5"/>
        <v>0</v>
      </c>
      <c r="F105" s="80">
        <f t="shared" si="6"/>
        <v>0</v>
      </c>
      <c r="G105" s="117"/>
      <c r="H105" s="118"/>
    </row>
    <row r="106" spans="1:8">
      <c r="A106" s="189"/>
      <c r="B106" s="189"/>
      <c r="C106" s="193" t="str">
        <f>'SUMMARY-SOURCE &amp; USE OF FUNDS'!C30</f>
        <v>Club Gift</v>
      </c>
      <c r="D106" s="80">
        <f t="shared" si="4"/>
        <v>0</v>
      </c>
      <c r="E106" s="80">
        <f t="shared" si="5"/>
        <v>0</v>
      </c>
      <c r="F106" s="80">
        <f t="shared" si="6"/>
        <v>0</v>
      </c>
      <c r="G106" s="117"/>
      <c r="H106" s="118"/>
    </row>
    <row r="107" spans="1:8">
      <c r="A107" s="189"/>
      <c r="B107" s="189"/>
      <c r="C107" s="193" t="str">
        <f>'SUMMARY-SOURCE &amp; USE OF FUNDS'!C31</f>
        <v>Bank Fees</v>
      </c>
      <c r="D107" s="80">
        <f t="shared" si="4"/>
        <v>0</v>
      </c>
      <c r="E107" s="80">
        <f t="shared" si="5"/>
        <v>0</v>
      </c>
      <c r="F107" s="80">
        <f t="shared" si="6"/>
        <v>0</v>
      </c>
      <c r="G107" s="117"/>
      <c r="H107" s="118"/>
    </row>
    <row r="108" spans="1:8">
      <c r="A108" s="189"/>
      <c r="B108" s="189"/>
      <c r="C108" s="193" t="str">
        <f>'SUMMARY-SOURCE &amp; USE OF FUNDS'!C32</f>
        <v>Committee Expenses</v>
      </c>
      <c r="D108" s="80">
        <f t="shared" si="4"/>
        <v>0</v>
      </c>
      <c r="E108" s="80">
        <f t="shared" si="5"/>
        <v>0</v>
      </c>
      <c r="F108" s="80">
        <f t="shared" si="6"/>
        <v>0</v>
      </c>
      <c r="G108" s="117"/>
      <c r="H108" s="118"/>
    </row>
    <row r="109" spans="1:8">
      <c r="A109" s="189"/>
      <c r="B109" s="189"/>
      <c r="C109" s="193" t="str">
        <f>'SUMMARY-SOURCE &amp; USE OF FUNDS'!C33</f>
        <v>Contingency</v>
      </c>
      <c r="D109" s="80">
        <f t="shared" si="4"/>
        <v>0</v>
      </c>
      <c r="E109" s="80">
        <f t="shared" si="5"/>
        <v>0</v>
      </c>
      <c r="F109" s="80">
        <f t="shared" si="6"/>
        <v>0</v>
      </c>
      <c r="G109" s="117"/>
      <c r="H109" s="118"/>
    </row>
    <row r="110" spans="1:8">
      <c r="A110" s="189"/>
      <c r="B110" s="189"/>
      <c r="C110" s="193" t="str">
        <f>'SUMMARY-SOURCE &amp; USE OF FUNDS'!C34</f>
        <v>Ambassador Refund</v>
      </c>
      <c r="D110" s="80">
        <f t="shared" si="4"/>
        <v>0</v>
      </c>
      <c r="E110" s="80">
        <f t="shared" si="5"/>
        <v>0</v>
      </c>
      <c r="F110" s="80">
        <f t="shared" si="6"/>
        <v>0</v>
      </c>
      <c r="G110" s="117"/>
      <c r="H110" s="118"/>
    </row>
    <row r="111" spans="1:8">
      <c r="A111" s="189"/>
      <c r="B111" s="189"/>
      <c r="C111" s="193" t="str">
        <f>'SUMMARY-SOURCE &amp; USE OF FUNDS'!C35</f>
        <v>Surplus to FFO</v>
      </c>
      <c r="D111" s="80">
        <f t="shared" si="4"/>
        <v>0</v>
      </c>
      <c r="E111" s="80">
        <f t="shared" si="5"/>
        <v>0</v>
      </c>
      <c r="F111" s="80">
        <f t="shared" si="6"/>
        <v>0</v>
      </c>
      <c r="G111" s="117"/>
      <c r="H111" s="118"/>
    </row>
    <row r="112" spans="1:8">
      <c r="A112" s="189"/>
      <c r="B112" s="189"/>
      <c r="C112" s="193" t="str">
        <f>'SUMMARY-SOURCE &amp; USE OF FUNDS'!C36</f>
        <v>Exp blank 1</v>
      </c>
      <c r="D112" s="80">
        <f t="shared" si="4"/>
        <v>0</v>
      </c>
      <c r="E112" s="80">
        <f t="shared" si="5"/>
        <v>0</v>
      </c>
      <c r="F112" s="80">
        <f t="shared" si="6"/>
        <v>0</v>
      </c>
      <c r="G112" s="117"/>
      <c r="H112" s="118"/>
    </row>
    <row r="113" spans="1:8">
      <c r="A113" s="189"/>
      <c r="B113" s="189"/>
      <c r="C113" s="193" t="str">
        <f>'SUMMARY-SOURCE &amp; USE OF FUNDS'!C37</f>
        <v>Exp blank 2</v>
      </c>
      <c r="D113" s="80">
        <f t="shared" si="4"/>
        <v>0</v>
      </c>
      <c r="E113" s="80">
        <f t="shared" si="5"/>
        <v>0</v>
      </c>
      <c r="F113" s="80">
        <f t="shared" si="6"/>
        <v>0</v>
      </c>
      <c r="G113" s="117"/>
      <c r="H113" s="118"/>
    </row>
    <row r="114" spans="1:8">
      <c r="A114" s="189"/>
      <c r="B114" s="189"/>
      <c r="C114" s="193" t="str">
        <f>'SUMMARY-SOURCE &amp; USE OF FUNDS'!C38</f>
        <v>Exp blank 3</v>
      </c>
      <c r="D114" s="80">
        <f t="shared" si="4"/>
        <v>0</v>
      </c>
      <c r="E114" s="80">
        <f t="shared" si="5"/>
        <v>0</v>
      </c>
      <c r="F114" s="80">
        <f t="shared" si="6"/>
        <v>0</v>
      </c>
      <c r="G114" s="117"/>
      <c r="H114" s="118"/>
    </row>
    <row r="115" spans="1:8">
      <c r="A115" s="189"/>
      <c r="B115" s="189"/>
      <c r="C115" s="193" t="str">
        <f>'SUMMARY-SOURCE &amp; USE OF FUNDS'!C39</f>
        <v>Exp blank 4</v>
      </c>
      <c r="D115" s="80">
        <f t="shared" si="4"/>
        <v>0</v>
      </c>
      <c r="E115" s="80">
        <f t="shared" si="5"/>
        <v>0</v>
      </c>
      <c r="F115" s="80">
        <f t="shared" si="6"/>
        <v>0</v>
      </c>
      <c r="G115" s="117"/>
      <c r="H115" s="118"/>
    </row>
    <row r="116" spans="1:8">
      <c r="A116" s="189"/>
      <c r="B116" s="189"/>
      <c r="C116" s="193" t="str">
        <f>'SUMMARY-SOURCE &amp; USE OF FUNDS'!C40</f>
        <v>Exp blank 5</v>
      </c>
      <c r="D116" s="80">
        <f t="shared" si="4"/>
        <v>0</v>
      </c>
      <c r="E116" s="80">
        <f t="shared" si="5"/>
        <v>0</v>
      </c>
      <c r="F116" s="80">
        <f t="shared" si="6"/>
        <v>0</v>
      </c>
      <c r="G116" s="117"/>
      <c r="H116" s="118"/>
    </row>
    <row r="117" spans="1:8">
      <c r="A117" s="189"/>
      <c r="B117" s="189"/>
      <c r="C117" s="193" t="str">
        <f>'SUMMARY-SOURCE &amp; USE OF FUNDS'!C41</f>
        <v>Exp blank 6</v>
      </c>
      <c r="D117" s="80">
        <f t="shared" si="4"/>
        <v>0</v>
      </c>
      <c r="E117" s="80">
        <f t="shared" si="5"/>
        <v>0</v>
      </c>
      <c r="F117" s="80">
        <f t="shared" si="6"/>
        <v>0</v>
      </c>
      <c r="G117" s="117"/>
      <c r="H117" s="118"/>
    </row>
    <row r="118" spans="1:8" ht="16.5" thickBot="1">
      <c r="A118" s="189"/>
      <c r="B118" s="189"/>
      <c r="C118" s="193" t="str">
        <f>'SUMMARY-SOURCE &amp; USE OF FUNDS'!C42</f>
        <v>Exp blank 7</v>
      </c>
      <c r="D118" s="80">
        <f t="shared" si="4"/>
        <v>0</v>
      </c>
      <c r="E118" s="80">
        <f t="shared" si="5"/>
        <v>0</v>
      </c>
      <c r="F118" s="469">
        <f t="shared" si="6"/>
        <v>0</v>
      </c>
      <c r="G118" s="117"/>
      <c r="H118" s="118"/>
    </row>
    <row r="119" spans="1:8" ht="16.5" thickTop="1">
      <c r="A119" s="189"/>
      <c r="B119" s="189"/>
      <c r="C119" s="193"/>
      <c r="D119" s="25"/>
      <c r="E119" s="25"/>
      <c r="F119" s="80">
        <f ca="1">SUM(F83:F118)</f>
        <v>0</v>
      </c>
      <c r="G119" s="117"/>
      <c r="H119" s="118"/>
    </row>
    <row r="120" spans="1:8">
      <c r="A120" s="189"/>
      <c r="B120" s="189"/>
      <c r="C120" s="22"/>
      <c r="G120" s="117"/>
      <c r="H120" s="118"/>
    </row>
    <row r="121" spans="1:8">
      <c r="A121" s="189"/>
      <c r="G121" s="117"/>
      <c r="H121" s="118"/>
    </row>
    <row r="122" spans="1:8">
      <c r="G122" s="117"/>
      <c r="H122" s="118"/>
    </row>
    <row r="123" spans="1:8">
      <c r="G123" s="117"/>
      <c r="H123" s="118"/>
    </row>
  </sheetData>
  <sheetProtection sheet="1" objects="1" scenarios="1"/>
  <mergeCells count="1">
    <mergeCell ref="I1:J1"/>
  </mergeCells>
  <conditionalFormatting sqref="C1">
    <cfRule type="cellIs" dxfId="2864" priority="2843" operator="equal">
      <formula>"ERROR, Item name does not match Budget"</formula>
    </cfRule>
    <cfRule type="cellIs" dxfId="2863" priority="2844" operator="equal">
      <formula>"Item names match Budget"</formula>
    </cfRule>
  </conditionalFormatting>
  <conditionalFormatting sqref="C5:C75">
    <cfRule type="cellIs" dxfId="2862" priority="2842" operator="equal">
      <formula>"asd"</formula>
    </cfRule>
  </conditionalFormatting>
  <conditionalFormatting sqref="C5:C75">
    <cfRule type="cellIs" dxfId="2861" priority="2841" operator="equal">
      <formula>MATCH($C$84:$C$118,C5,)</formula>
    </cfRule>
  </conditionalFormatting>
  <conditionalFormatting sqref="C4:C5">
    <cfRule type="cellIs" dxfId="2860" priority="2840" operator="equal">
      <formula>"asd"</formula>
    </cfRule>
  </conditionalFormatting>
  <conditionalFormatting sqref="C4:C5">
    <cfRule type="cellIs" dxfId="2859" priority="2839" operator="equal">
      <formula>MATCH($C$84:$C$118,C4,)</formula>
    </cfRule>
  </conditionalFormatting>
  <conditionalFormatting sqref="C6:C11">
    <cfRule type="cellIs" dxfId="2858" priority="2838" operator="equal">
      <formula>"asd"</formula>
    </cfRule>
  </conditionalFormatting>
  <conditionalFormatting sqref="C6:C11">
    <cfRule type="cellIs" dxfId="2857" priority="2837" operator="equal">
      <formula>MATCH($C$84:$C$118,C6,)</formula>
    </cfRule>
  </conditionalFormatting>
  <conditionalFormatting sqref="C7:C11">
    <cfRule type="cellIs" dxfId="2856" priority="2836" operator="equal">
      <formula>"asd"</formula>
    </cfRule>
  </conditionalFormatting>
  <conditionalFormatting sqref="C7:C11">
    <cfRule type="cellIs" dxfId="2855" priority="2835" operator="equal">
      <formula>MATCH($C$84:$C$118,C7,)</formula>
    </cfRule>
  </conditionalFormatting>
  <conditionalFormatting sqref="C8:C13">
    <cfRule type="cellIs" dxfId="2854" priority="2834" operator="equal">
      <formula>"asd"</formula>
    </cfRule>
  </conditionalFormatting>
  <conditionalFormatting sqref="C8:C13">
    <cfRule type="cellIs" dxfId="2853" priority="2833" operator="equal">
      <formula>MATCH($C$84:$C$118,C8,)</formula>
    </cfRule>
  </conditionalFormatting>
  <conditionalFormatting sqref="C14">
    <cfRule type="cellIs" dxfId="2852" priority="2832" operator="equal">
      <formula>"asd"</formula>
    </cfRule>
  </conditionalFormatting>
  <conditionalFormatting sqref="C14">
    <cfRule type="cellIs" dxfId="2851" priority="2831" operator="equal">
      <formula>MATCH($C$84:$C$118,C14,)</formula>
    </cfRule>
  </conditionalFormatting>
  <conditionalFormatting sqref="C4:C5">
    <cfRule type="cellIs" dxfId="2850" priority="2830" operator="equal">
      <formula>"asd"</formula>
    </cfRule>
  </conditionalFormatting>
  <conditionalFormatting sqref="C4:C5">
    <cfRule type="cellIs" dxfId="2849" priority="2829" operator="equal">
      <formula>MATCH($C$84:$C$118,C4,)</formula>
    </cfRule>
  </conditionalFormatting>
  <conditionalFormatting sqref="C5">
    <cfRule type="cellIs" dxfId="2848" priority="2828" operator="equal">
      <formula>"asd"</formula>
    </cfRule>
  </conditionalFormatting>
  <conditionalFormatting sqref="C5">
    <cfRule type="cellIs" dxfId="2847" priority="2827" operator="equal">
      <formula>MATCH($C$84:$C$118,C5,)</formula>
    </cfRule>
  </conditionalFormatting>
  <conditionalFormatting sqref="C5">
    <cfRule type="cellIs" dxfId="2846" priority="2826" operator="equal">
      <formula>"asd"</formula>
    </cfRule>
  </conditionalFormatting>
  <conditionalFormatting sqref="C5">
    <cfRule type="cellIs" dxfId="2845" priority="2825" operator="equal">
      <formula>MATCH($C$84:$C$118,C5,)</formula>
    </cfRule>
  </conditionalFormatting>
  <conditionalFormatting sqref="C11">
    <cfRule type="cellIs" dxfId="2844" priority="2824" operator="equal">
      <formula>"asd"</formula>
    </cfRule>
  </conditionalFormatting>
  <conditionalFormatting sqref="C11">
    <cfRule type="cellIs" dxfId="2843" priority="2823" operator="equal">
      <formula>MATCH($C$84:$C$118,C11,)</formula>
    </cfRule>
  </conditionalFormatting>
  <conditionalFormatting sqref="C6">
    <cfRule type="cellIs" dxfId="2842" priority="2822" operator="equal">
      <formula>"asd"</formula>
    </cfRule>
  </conditionalFormatting>
  <conditionalFormatting sqref="C6">
    <cfRule type="cellIs" dxfId="2841" priority="2821" operator="equal">
      <formula>MATCH($C$84:$C$118,C6,)</formula>
    </cfRule>
  </conditionalFormatting>
  <conditionalFormatting sqref="C8:C13">
    <cfRule type="cellIs" dxfId="2840" priority="2820" operator="equal">
      <formula>"asd"</formula>
    </cfRule>
  </conditionalFormatting>
  <conditionalFormatting sqref="C8:C13">
    <cfRule type="cellIs" dxfId="2839" priority="2819" operator="equal">
      <formula>MATCH($C$84:$C$118,C8,)</formula>
    </cfRule>
  </conditionalFormatting>
  <conditionalFormatting sqref="C8:C13">
    <cfRule type="cellIs" dxfId="2838" priority="2818" operator="equal">
      <formula>"asd"</formula>
    </cfRule>
  </conditionalFormatting>
  <conditionalFormatting sqref="C8:C13">
    <cfRule type="cellIs" dxfId="2837" priority="2817" operator="equal">
      <formula>MATCH($C$84:$C$118,C8,)</formula>
    </cfRule>
  </conditionalFormatting>
  <conditionalFormatting sqref="C15">
    <cfRule type="cellIs" dxfId="2836" priority="2816" operator="equal">
      <formula>"asd"</formula>
    </cfRule>
  </conditionalFormatting>
  <conditionalFormatting sqref="C15">
    <cfRule type="cellIs" dxfId="2835" priority="2815" operator="equal">
      <formula>MATCH($C$84:$C$118,C15,)</formula>
    </cfRule>
  </conditionalFormatting>
  <conditionalFormatting sqref="C6">
    <cfRule type="cellIs" dxfId="2834" priority="2814" operator="equal">
      <formula>"asd"</formula>
    </cfRule>
  </conditionalFormatting>
  <conditionalFormatting sqref="C6">
    <cfRule type="cellIs" dxfId="2833" priority="2813" operator="equal">
      <formula>MATCH($C$84:$C$118,C6,)</formula>
    </cfRule>
  </conditionalFormatting>
  <conditionalFormatting sqref="C6">
    <cfRule type="cellIs" dxfId="2832" priority="2812" operator="equal">
      <formula>"asd"</formula>
    </cfRule>
  </conditionalFormatting>
  <conditionalFormatting sqref="C6">
    <cfRule type="cellIs" dxfId="2831" priority="2811" operator="equal">
      <formula>MATCH($C$84:$C$118,C6,)</formula>
    </cfRule>
  </conditionalFormatting>
  <conditionalFormatting sqref="C12">
    <cfRule type="cellIs" dxfId="2830" priority="2810" operator="equal">
      <formula>"asd"</formula>
    </cfRule>
  </conditionalFormatting>
  <conditionalFormatting sqref="C12">
    <cfRule type="cellIs" dxfId="2829" priority="2809" operator="equal">
      <formula>MATCH($C$84:$C$118,C12,)</formula>
    </cfRule>
  </conditionalFormatting>
  <conditionalFormatting sqref="C7">
    <cfRule type="cellIs" dxfId="2828" priority="2808" operator="equal">
      <formula>"asd"</formula>
    </cfRule>
  </conditionalFormatting>
  <conditionalFormatting sqref="C7">
    <cfRule type="cellIs" dxfId="2827" priority="2807" operator="equal">
      <formula>MATCH($C$84:$C$118,C7,)</formula>
    </cfRule>
  </conditionalFormatting>
  <conditionalFormatting sqref="C13">
    <cfRule type="cellIs" dxfId="2826" priority="2806" operator="equal">
      <formula>"asd"</formula>
    </cfRule>
  </conditionalFormatting>
  <conditionalFormatting sqref="C13">
    <cfRule type="cellIs" dxfId="2825" priority="2805" operator="equal">
      <formula>MATCH($C$84:$C$118,C13,)</formula>
    </cfRule>
  </conditionalFormatting>
  <conditionalFormatting sqref="C15">
    <cfRule type="cellIs" dxfId="2824" priority="2804" operator="equal">
      <formula>"asd"</formula>
    </cfRule>
  </conditionalFormatting>
  <conditionalFormatting sqref="C15">
    <cfRule type="cellIs" dxfId="2823" priority="2803" operator="equal">
      <formula>MATCH($C$84:$C$118,C15,)</formula>
    </cfRule>
  </conditionalFormatting>
  <conditionalFormatting sqref="C13">
    <cfRule type="cellIs" dxfId="2822" priority="2802" operator="equal">
      <formula>"asd"</formula>
    </cfRule>
  </conditionalFormatting>
  <conditionalFormatting sqref="C13">
    <cfRule type="cellIs" dxfId="2821" priority="2801" operator="equal">
      <formula>MATCH($C$84:$C$118,C13,)</formula>
    </cfRule>
  </conditionalFormatting>
  <conditionalFormatting sqref="C13">
    <cfRule type="cellIs" dxfId="2820" priority="2800" operator="equal">
      <formula>"asd"</formula>
    </cfRule>
  </conditionalFormatting>
  <conditionalFormatting sqref="C13">
    <cfRule type="cellIs" dxfId="2819" priority="2799" operator="equal">
      <formula>MATCH($C$84:$C$118,C13,)</formula>
    </cfRule>
  </conditionalFormatting>
  <conditionalFormatting sqref="C16">
    <cfRule type="cellIs" dxfId="2818" priority="2798" operator="equal">
      <formula>"asd"</formula>
    </cfRule>
  </conditionalFormatting>
  <conditionalFormatting sqref="C16">
    <cfRule type="cellIs" dxfId="2817" priority="2797" operator="equal">
      <formula>MATCH($C$84:$C$118,C16,)</formula>
    </cfRule>
  </conditionalFormatting>
  <conditionalFormatting sqref="C13">
    <cfRule type="cellIs" dxfId="2816" priority="2796" operator="equal">
      <formula>"asd"</formula>
    </cfRule>
  </conditionalFormatting>
  <conditionalFormatting sqref="C13">
    <cfRule type="cellIs" dxfId="2815" priority="2795" operator="equal">
      <formula>MATCH($C$84:$C$118,C13,)</formula>
    </cfRule>
  </conditionalFormatting>
  <conditionalFormatting sqref="C12">
    <cfRule type="cellIs" dxfId="2814" priority="2794" operator="equal">
      <formula>"asd"</formula>
    </cfRule>
  </conditionalFormatting>
  <conditionalFormatting sqref="C12">
    <cfRule type="cellIs" dxfId="2813" priority="2793" operator="equal">
      <formula>MATCH($C$84:$C$118,C12,)</formula>
    </cfRule>
  </conditionalFormatting>
  <conditionalFormatting sqref="C12">
    <cfRule type="cellIs" dxfId="2812" priority="2792" operator="equal">
      <formula>"asd"</formula>
    </cfRule>
  </conditionalFormatting>
  <conditionalFormatting sqref="C12">
    <cfRule type="cellIs" dxfId="2811" priority="2791" operator="equal">
      <formula>MATCH($C$84:$C$118,C12,)</formula>
    </cfRule>
  </conditionalFormatting>
  <conditionalFormatting sqref="C12">
    <cfRule type="cellIs" dxfId="2810" priority="2790" operator="equal">
      <formula>"asd"</formula>
    </cfRule>
  </conditionalFormatting>
  <conditionalFormatting sqref="C12">
    <cfRule type="cellIs" dxfId="2809" priority="2789" operator="equal">
      <formula>MATCH($C$84:$C$118,C12,)</formula>
    </cfRule>
  </conditionalFormatting>
  <conditionalFormatting sqref="C12">
    <cfRule type="cellIs" dxfId="2808" priority="2788" operator="equal">
      <formula>"asd"</formula>
    </cfRule>
  </conditionalFormatting>
  <conditionalFormatting sqref="C12">
    <cfRule type="cellIs" dxfId="2807" priority="2787" operator="equal">
      <formula>MATCH($C$84:$C$118,C12,)</formula>
    </cfRule>
  </conditionalFormatting>
  <conditionalFormatting sqref="C9:C33">
    <cfRule type="cellIs" dxfId="2806" priority="2786" operator="equal">
      <formula>"asd"</formula>
    </cfRule>
  </conditionalFormatting>
  <conditionalFormatting sqref="C9:C33">
    <cfRule type="cellIs" dxfId="2805" priority="2785" operator="equal">
      <formula>MATCH($C$84:$C$118,C9,)</formula>
    </cfRule>
  </conditionalFormatting>
  <conditionalFormatting sqref="C9:C33">
    <cfRule type="cellIs" dxfId="2804" priority="2784" operator="equal">
      <formula>"asd"</formula>
    </cfRule>
  </conditionalFormatting>
  <conditionalFormatting sqref="C9:C33">
    <cfRule type="cellIs" dxfId="2803" priority="2783" operator="equal">
      <formula>MATCH($C$84:$C$118,C9,)</formula>
    </cfRule>
  </conditionalFormatting>
  <conditionalFormatting sqref="C9:C33">
    <cfRule type="cellIs" dxfId="2802" priority="2782" operator="equal">
      <formula>"asd"</formula>
    </cfRule>
  </conditionalFormatting>
  <conditionalFormatting sqref="C9:C33">
    <cfRule type="cellIs" dxfId="2801" priority="2781" operator="equal">
      <formula>MATCH($C$84:$C$118,C9,)</formula>
    </cfRule>
  </conditionalFormatting>
  <conditionalFormatting sqref="C9:C33">
    <cfRule type="cellIs" dxfId="2800" priority="2780" operator="equal">
      <formula>"asd"</formula>
    </cfRule>
  </conditionalFormatting>
  <conditionalFormatting sqref="C9:C33">
    <cfRule type="cellIs" dxfId="2799" priority="2779" operator="equal">
      <formula>MATCH($C$84:$C$118,C9,)</formula>
    </cfRule>
  </conditionalFormatting>
  <conditionalFormatting sqref="C11">
    <cfRule type="cellIs" dxfId="2798" priority="2778" operator="equal">
      <formula>"asd"</formula>
    </cfRule>
  </conditionalFormatting>
  <conditionalFormatting sqref="C11">
    <cfRule type="cellIs" dxfId="2797" priority="2777" operator="equal">
      <formula>MATCH($C$84:$C$118,C11,)</formula>
    </cfRule>
  </conditionalFormatting>
  <conditionalFormatting sqref="C11">
    <cfRule type="cellIs" dxfId="2796" priority="2776" operator="equal">
      <formula>"asd"</formula>
    </cfRule>
  </conditionalFormatting>
  <conditionalFormatting sqref="C11">
    <cfRule type="cellIs" dxfId="2795" priority="2775" operator="equal">
      <formula>MATCH($C$84:$C$118,C11,)</formula>
    </cfRule>
  </conditionalFormatting>
  <conditionalFormatting sqref="C12">
    <cfRule type="cellIs" dxfId="2794" priority="2774" operator="equal">
      <formula>"asd"</formula>
    </cfRule>
  </conditionalFormatting>
  <conditionalFormatting sqref="C12">
    <cfRule type="cellIs" dxfId="2793" priority="2773" operator="equal">
      <formula>MATCH($C$84:$C$118,C12,)</formula>
    </cfRule>
  </conditionalFormatting>
  <conditionalFormatting sqref="C13">
    <cfRule type="cellIs" dxfId="2792" priority="2772" operator="equal">
      <formula>"asd"</formula>
    </cfRule>
  </conditionalFormatting>
  <conditionalFormatting sqref="C13">
    <cfRule type="cellIs" dxfId="2791" priority="2771" operator="equal">
      <formula>MATCH($C$84:$C$118,C13,)</formula>
    </cfRule>
  </conditionalFormatting>
  <conditionalFormatting sqref="C13">
    <cfRule type="cellIs" dxfId="2790" priority="2770" operator="equal">
      <formula>"asd"</formula>
    </cfRule>
  </conditionalFormatting>
  <conditionalFormatting sqref="C13">
    <cfRule type="cellIs" dxfId="2789" priority="2769" operator="equal">
      <formula>MATCH($C$84:$C$118,C13,)</formula>
    </cfRule>
  </conditionalFormatting>
  <conditionalFormatting sqref="C13">
    <cfRule type="cellIs" dxfId="2788" priority="2768" operator="equal">
      <formula>"asd"</formula>
    </cfRule>
  </conditionalFormatting>
  <conditionalFormatting sqref="C13">
    <cfRule type="cellIs" dxfId="2787" priority="2767" operator="equal">
      <formula>MATCH($C$84:$C$118,C13,)</formula>
    </cfRule>
  </conditionalFormatting>
  <conditionalFormatting sqref="C13">
    <cfRule type="cellIs" dxfId="2786" priority="2766" operator="equal">
      <formula>"asd"</formula>
    </cfRule>
  </conditionalFormatting>
  <conditionalFormatting sqref="C13">
    <cfRule type="cellIs" dxfId="2785" priority="2765" operator="equal">
      <formula>MATCH($C$84:$C$118,C13,)</formula>
    </cfRule>
  </conditionalFormatting>
  <conditionalFormatting sqref="C13">
    <cfRule type="cellIs" dxfId="2784" priority="2764" operator="equal">
      <formula>"asd"</formula>
    </cfRule>
  </conditionalFormatting>
  <conditionalFormatting sqref="C13">
    <cfRule type="cellIs" dxfId="2783" priority="2763" operator="equal">
      <formula>MATCH($C$84:$C$118,C13,)</formula>
    </cfRule>
  </conditionalFormatting>
  <conditionalFormatting sqref="C10">
    <cfRule type="cellIs" dxfId="2782" priority="2762" operator="equal">
      <formula>"asd"</formula>
    </cfRule>
  </conditionalFormatting>
  <conditionalFormatting sqref="C10">
    <cfRule type="cellIs" dxfId="2781" priority="2761" operator="equal">
      <formula>MATCH($C$84:$C$118,C10,)</formula>
    </cfRule>
  </conditionalFormatting>
  <conditionalFormatting sqref="C10">
    <cfRule type="cellIs" dxfId="2780" priority="2760" operator="equal">
      <formula>"asd"</formula>
    </cfRule>
  </conditionalFormatting>
  <conditionalFormatting sqref="C10">
    <cfRule type="cellIs" dxfId="2779" priority="2759" operator="equal">
      <formula>MATCH($C$84:$C$118,C10,)</formula>
    </cfRule>
  </conditionalFormatting>
  <conditionalFormatting sqref="C10">
    <cfRule type="cellIs" dxfId="2778" priority="2758" operator="equal">
      <formula>"asd"</formula>
    </cfRule>
  </conditionalFormatting>
  <conditionalFormatting sqref="C10">
    <cfRule type="cellIs" dxfId="2777" priority="2757" operator="equal">
      <formula>MATCH($C$84:$C$118,C10,)</formula>
    </cfRule>
  </conditionalFormatting>
  <conditionalFormatting sqref="C10">
    <cfRule type="cellIs" dxfId="2776" priority="2756" operator="equal">
      <formula>"asd"</formula>
    </cfRule>
  </conditionalFormatting>
  <conditionalFormatting sqref="C10">
    <cfRule type="cellIs" dxfId="2775" priority="2755" operator="equal">
      <formula>MATCH($C$84:$C$118,C10,)</formula>
    </cfRule>
  </conditionalFormatting>
  <conditionalFormatting sqref="C15">
    <cfRule type="cellIs" dxfId="2774" priority="2754" operator="equal">
      <formula>"asd"</formula>
    </cfRule>
  </conditionalFormatting>
  <conditionalFormatting sqref="C15">
    <cfRule type="cellIs" dxfId="2773" priority="2753" operator="equal">
      <formula>MATCH($C$84:$C$118,C15,)</formula>
    </cfRule>
  </conditionalFormatting>
  <conditionalFormatting sqref="C16">
    <cfRule type="cellIs" dxfId="2772" priority="2752" operator="equal">
      <formula>"asd"</formula>
    </cfRule>
  </conditionalFormatting>
  <conditionalFormatting sqref="C16">
    <cfRule type="cellIs" dxfId="2771" priority="2751" operator="equal">
      <formula>MATCH($C$84:$C$118,C16,)</formula>
    </cfRule>
  </conditionalFormatting>
  <conditionalFormatting sqref="C16">
    <cfRule type="cellIs" dxfId="2770" priority="2750" operator="equal">
      <formula>"asd"</formula>
    </cfRule>
  </conditionalFormatting>
  <conditionalFormatting sqref="C16">
    <cfRule type="cellIs" dxfId="2769" priority="2749" operator="equal">
      <formula>MATCH($C$84:$C$118,C16,)</formula>
    </cfRule>
  </conditionalFormatting>
  <conditionalFormatting sqref="C16:C18">
    <cfRule type="cellIs" dxfId="2768" priority="2748" operator="equal">
      <formula>"asd"</formula>
    </cfRule>
  </conditionalFormatting>
  <conditionalFormatting sqref="C16:C18">
    <cfRule type="cellIs" dxfId="2767" priority="2747" operator="equal">
      <formula>MATCH($C$84:$C$118,C16,)</formula>
    </cfRule>
  </conditionalFormatting>
  <conditionalFormatting sqref="C16">
    <cfRule type="cellIs" dxfId="2766" priority="2746" operator="equal">
      <formula>"asd"</formula>
    </cfRule>
  </conditionalFormatting>
  <conditionalFormatting sqref="C16">
    <cfRule type="cellIs" dxfId="2765" priority="2745" operator="equal">
      <formula>MATCH($C$84:$C$118,C16,)</formula>
    </cfRule>
  </conditionalFormatting>
  <conditionalFormatting sqref="C16">
    <cfRule type="cellIs" dxfId="2764" priority="2744" operator="equal">
      <formula>"asd"</formula>
    </cfRule>
  </conditionalFormatting>
  <conditionalFormatting sqref="C16">
    <cfRule type="cellIs" dxfId="2763" priority="2743" operator="equal">
      <formula>MATCH($C$84:$C$118,C16,)</formula>
    </cfRule>
  </conditionalFormatting>
  <conditionalFormatting sqref="C16:C18">
    <cfRule type="cellIs" dxfId="2762" priority="2742" operator="equal">
      <formula>"asd"</formula>
    </cfRule>
  </conditionalFormatting>
  <conditionalFormatting sqref="C16:C18">
    <cfRule type="cellIs" dxfId="2761" priority="2741" operator="equal">
      <formula>MATCH($C$84:$C$118,C16,)</formula>
    </cfRule>
  </conditionalFormatting>
  <conditionalFormatting sqref="C16">
    <cfRule type="cellIs" dxfId="2760" priority="2740" operator="equal">
      <formula>"asd"</formula>
    </cfRule>
  </conditionalFormatting>
  <conditionalFormatting sqref="C16">
    <cfRule type="cellIs" dxfId="2759" priority="2739" operator="equal">
      <formula>MATCH($C$84:$C$118,C16,)</formula>
    </cfRule>
  </conditionalFormatting>
  <conditionalFormatting sqref="C16:C18">
    <cfRule type="cellIs" dxfId="2758" priority="2738" operator="equal">
      <formula>"asd"</formula>
    </cfRule>
  </conditionalFormatting>
  <conditionalFormatting sqref="C16:C18">
    <cfRule type="cellIs" dxfId="2757" priority="2737" operator="equal">
      <formula>MATCH($C$84:$C$118,C16,)</formula>
    </cfRule>
  </conditionalFormatting>
  <conditionalFormatting sqref="C16:C18">
    <cfRule type="cellIs" dxfId="2756" priority="2736" operator="equal">
      <formula>"asd"</formula>
    </cfRule>
  </conditionalFormatting>
  <conditionalFormatting sqref="C16:C18">
    <cfRule type="cellIs" dxfId="2755" priority="2735" operator="equal">
      <formula>MATCH($C$84:$C$118,C16,)</formula>
    </cfRule>
  </conditionalFormatting>
  <conditionalFormatting sqref="C18">
    <cfRule type="cellIs" dxfId="2754" priority="2734" operator="equal">
      <formula>"asd"</formula>
    </cfRule>
  </conditionalFormatting>
  <conditionalFormatting sqref="C18">
    <cfRule type="cellIs" dxfId="2753" priority="2733" operator="equal">
      <formula>MATCH($C$84:$C$118,C18,)</formula>
    </cfRule>
  </conditionalFormatting>
  <conditionalFormatting sqref="C16:C18">
    <cfRule type="cellIs" dxfId="2752" priority="2732" operator="equal">
      <formula>"asd"</formula>
    </cfRule>
  </conditionalFormatting>
  <conditionalFormatting sqref="C16:C18">
    <cfRule type="cellIs" dxfId="2751" priority="2731" operator="equal">
      <formula>MATCH($C$84:$C$118,C16,)</formula>
    </cfRule>
  </conditionalFormatting>
  <conditionalFormatting sqref="C16:C18">
    <cfRule type="cellIs" dxfId="2750" priority="2730" operator="equal">
      <formula>"asd"</formula>
    </cfRule>
  </conditionalFormatting>
  <conditionalFormatting sqref="C16:C18">
    <cfRule type="cellIs" dxfId="2749" priority="2729" operator="equal">
      <formula>MATCH($C$84:$C$118,C16,)</formula>
    </cfRule>
  </conditionalFormatting>
  <conditionalFormatting sqref="C16:C18">
    <cfRule type="cellIs" dxfId="2748" priority="2728" operator="equal">
      <formula>"asd"</formula>
    </cfRule>
  </conditionalFormatting>
  <conditionalFormatting sqref="C16:C18">
    <cfRule type="cellIs" dxfId="2747" priority="2727" operator="equal">
      <formula>MATCH($C$84:$C$118,C16,)</formula>
    </cfRule>
  </conditionalFormatting>
  <conditionalFormatting sqref="C18">
    <cfRule type="cellIs" dxfId="2746" priority="2726" operator="equal">
      <formula>"asd"</formula>
    </cfRule>
  </conditionalFormatting>
  <conditionalFormatting sqref="C18">
    <cfRule type="cellIs" dxfId="2745" priority="2725" operator="equal">
      <formula>MATCH($C$84:$C$118,C18,)</formula>
    </cfRule>
  </conditionalFormatting>
  <conditionalFormatting sqref="C16:C18">
    <cfRule type="cellIs" dxfId="2744" priority="2724" operator="equal">
      <formula>"asd"</formula>
    </cfRule>
  </conditionalFormatting>
  <conditionalFormatting sqref="C16:C18">
    <cfRule type="cellIs" dxfId="2743" priority="2723" operator="equal">
      <formula>MATCH($C$84:$C$118,C16,)</formula>
    </cfRule>
  </conditionalFormatting>
  <conditionalFormatting sqref="C16:C18">
    <cfRule type="cellIs" dxfId="2742" priority="2722" operator="equal">
      <formula>"asd"</formula>
    </cfRule>
  </conditionalFormatting>
  <conditionalFormatting sqref="C16:C18">
    <cfRule type="cellIs" dxfId="2741" priority="2721" operator="equal">
      <formula>MATCH($C$84:$C$118,C16,)</formula>
    </cfRule>
  </conditionalFormatting>
  <conditionalFormatting sqref="C18">
    <cfRule type="cellIs" dxfId="2740" priority="2720" operator="equal">
      <formula>"asd"</formula>
    </cfRule>
  </conditionalFormatting>
  <conditionalFormatting sqref="C18">
    <cfRule type="cellIs" dxfId="2739" priority="2719" operator="equal">
      <formula>MATCH($C$84:$C$118,C18,)</formula>
    </cfRule>
  </conditionalFormatting>
  <conditionalFormatting sqref="C16:C18">
    <cfRule type="cellIs" dxfId="2738" priority="2718" operator="equal">
      <formula>"asd"</formula>
    </cfRule>
  </conditionalFormatting>
  <conditionalFormatting sqref="C16:C18">
    <cfRule type="cellIs" dxfId="2737" priority="2717" operator="equal">
      <formula>MATCH($C$84:$C$118,C16,)</formula>
    </cfRule>
  </conditionalFormatting>
  <conditionalFormatting sqref="C18">
    <cfRule type="cellIs" dxfId="2736" priority="2716" operator="equal">
      <formula>"asd"</formula>
    </cfRule>
  </conditionalFormatting>
  <conditionalFormatting sqref="C18">
    <cfRule type="cellIs" dxfId="2735" priority="2715" operator="equal">
      <formula>MATCH($C$84:$C$118,C18,)</formula>
    </cfRule>
  </conditionalFormatting>
  <conditionalFormatting sqref="C18">
    <cfRule type="cellIs" dxfId="2734" priority="2714" operator="equal">
      <formula>"asd"</formula>
    </cfRule>
  </conditionalFormatting>
  <conditionalFormatting sqref="C18">
    <cfRule type="cellIs" dxfId="2733" priority="2713" operator="equal">
      <formula>MATCH($C$84:$C$118,C18,)</formula>
    </cfRule>
  </conditionalFormatting>
  <conditionalFormatting sqref="C14:C33">
    <cfRule type="cellIs" dxfId="2732" priority="2712" operator="equal">
      <formula>"asd"</formula>
    </cfRule>
  </conditionalFormatting>
  <conditionalFormatting sqref="C14:C33">
    <cfRule type="cellIs" dxfId="2731" priority="2711" operator="equal">
      <formula>MATCH($C$84:$C$118,C14,)</formula>
    </cfRule>
  </conditionalFormatting>
  <conditionalFormatting sqref="C12:C15">
    <cfRule type="cellIs" dxfId="2730" priority="2710" operator="equal">
      <formula>"asd"</formula>
    </cfRule>
  </conditionalFormatting>
  <conditionalFormatting sqref="C12:C15">
    <cfRule type="cellIs" dxfId="2729" priority="2709" operator="equal">
      <formula>MATCH($C$84:$C$118,C12,)</formula>
    </cfRule>
  </conditionalFormatting>
  <conditionalFormatting sqref="C12:C15">
    <cfRule type="cellIs" dxfId="2728" priority="2708" operator="equal">
      <formula>"asd"</formula>
    </cfRule>
  </conditionalFormatting>
  <conditionalFormatting sqref="C12:C15">
    <cfRule type="cellIs" dxfId="2727" priority="2707" operator="equal">
      <formula>MATCH($C$84:$C$118,C12,)</formula>
    </cfRule>
  </conditionalFormatting>
  <conditionalFormatting sqref="C12:C15">
    <cfRule type="cellIs" dxfId="2726" priority="2706" operator="equal">
      <formula>"asd"</formula>
    </cfRule>
  </conditionalFormatting>
  <conditionalFormatting sqref="C12:C15">
    <cfRule type="cellIs" dxfId="2725" priority="2705" operator="equal">
      <formula>MATCH($C$84:$C$118,C12,)</formula>
    </cfRule>
  </conditionalFormatting>
  <conditionalFormatting sqref="C12:C15">
    <cfRule type="cellIs" dxfId="2724" priority="2704" operator="equal">
      <formula>"asd"</formula>
    </cfRule>
  </conditionalFormatting>
  <conditionalFormatting sqref="C12:C15">
    <cfRule type="cellIs" dxfId="2723" priority="2703" operator="equal">
      <formula>MATCH($C$84:$C$118,C12,)</formula>
    </cfRule>
  </conditionalFormatting>
  <conditionalFormatting sqref="C12:C15">
    <cfRule type="cellIs" dxfId="2722" priority="2702" operator="equal">
      <formula>"asd"</formula>
    </cfRule>
  </conditionalFormatting>
  <conditionalFormatting sqref="C12:C15">
    <cfRule type="cellIs" dxfId="2721" priority="2701" operator="equal">
      <formula>MATCH($C$84:$C$118,C12,)</formula>
    </cfRule>
  </conditionalFormatting>
  <conditionalFormatting sqref="C12:C15">
    <cfRule type="cellIs" dxfId="2720" priority="2700" operator="equal">
      <formula>"asd"</formula>
    </cfRule>
  </conditionalFormatting>
  <conditionalFormatting sqref="C12:C15">
    <cfRule type="cellIs" dxfId="2719" priority="2699" operator="equal">
      <formula>MATCH($C$84:$C$118,C12,)</formula>
    </cfRule>
  </conditionalFormatting>
  <conditionalFormatting sqref="C15">
    <cfRule type="cellIs" dxfId="2718" priority="2698" operator="equal">
      <formula>"asd"</formula>
    </cfRule>
  </conditionalFormatting>
  <conditionalFormatting sqref="C15">
    <cfRule type="cellIs" dxfId="2717" priority="2697" operator="equal">
      <formula>MATCH($C$84:$C$118,C15,)</formula>
    </cfRule>
  </conditionalFormatting>
  <conditionalFormatting sqref="C15">
    <cfRule type="cellIs" dxfId="2716" priority="2696" operator="equal">
      <formula>"asd"</formula>
    </cfRule>
  </conditionalFormatting>
  <conditionalFormatting sqref="C15">
    <cfRule type="cellIs" dxfId="2715" priority="2695" operator="equal">
      <formula>MATCH($C$84:$C$118,C15,)</formula>
    </cfRule>
  </conditionalFormatting>
  <conditionalFormatting sqref="C15">
    <cfRule type="cellIs" dxfId="2714" priority="2694" operator="equal">
      <formula>"asd"</formula>
    </cfRule>
  </conditionalFormatting>
  <conditionalFormatting sqref="C15">
    <cfRule type="cellIs" dxfId="2713" priority="2693" operator="equal">
      <formula>MATCH($C$84:$C$118,C15,)</formula>
    </cfRule>
  </conditionalFormatting>
  <conditionalFormatting sqref="C15">
    <cfRule type="cellIs" dxfId="2712" priority="2692" operator="equal">
      <formula>"asd"</formula>
    </cfRule>
  </conditionalFormatting>
  <conditionalFormatting sqref="C15">
    <cfRule type="cellIs" dxfId="2711" priority="2691" operator="equal">
      <formula>MATCH($C$84:$C$118,C15,)</formula>
    </cfRule>
  </conditionalFormatting>
  <conditionalFormatting sqref="C16">
    <cfRule type="cellIs" dxfId="2710" priority="2690" operator="equal">
      <formula>"asd"</formula>
    </cfRule>
  </conditionalFormatting>
  <conditionalFormatting sqref="C16">
    <cfRule type="cellIs" dxfId="2709" priority="2689" operator="equal">
      <formula>MATCH($C$84:$C$118,C16,)</formula>
    </cfRule>
  </conditionalFormatting>
  <conditionalFormatting sqref="C15">
    <cfRule type="cellIs" dxfId="2708" priority="2688" operator="equal">
      <formula>"asd"</formula>
    </cfRule>
  </conditionalFormatting>
  <conditionalFormatting sqref="C15">
    <cfRule type="cellIs" dxfId="2707" priority="2687" operator="equal">
      <formula>MATCH($C$84:$C$118,C15,)</formula>
    </cfRule>
  </conditionalFormatting>
  <conditionalFormatting sqref="C15">
    <cfRule type="cellIs" dxfId="2706" priority="2686" operator="equal">
      <formula>"asd"</formula>
    </cfRule>
  </conditionalFormatting>
  <conditionalFormatting sqref="C15">
    <cfRule type="cellIs" dxfId="2705" priority="2685" operator="equal">
      <formula>MATCH($C$84:$C$118,C15,)</formula>
    </cfRule>
  </conditionalFormatting>
  <conditionalFormatting sqref="C15">
    <cfRule type="cellIs" dxfId="2704" priority="2684" operator="equal">
      <formula>"asd"</formula>
    </cfRule>
  </conditionalFormatting>
  <conditionalFormatting sqref="C15">
    <cfRule type="cellIs" dxfId="2703" priority="2683" operator="equal">
      <formula>MATCH($C$84:$C$118,C15,)</formula>
    </cfRule>
  </conditionalFormatting>
  <conditionalFormatting sqref="C16">
    <cfRule type="cellIs" dxfId="2702" priority="2682" operator="equal">
      <formula>"asd"</formula>
    </cfRule>
  </conditionalFormatting>
  <conditionalFormatting sqref="C16">
    <cfRule type="cellIs" dxfId="2701" priority="2681" operator="equal">
      <formula>MATCH($C$84:$C$118,C16,)</formula>
    </cfRule>
  </conditionalFormatting>
  <conditionalFormatting sqref="C15">
    <cfRule type="cellIs" dxfId="2700" priority="2680" operator="equal">
      <formula>"asd"</formula>
    </cfRule>
  </conditionalFormatting>
  <conditionalFormatting sqref="C15">
    <cfRule type="cellIs" dxfId="2699" priority="2679" operator="equal">
      <formula>MATCH($C$84:$C$118,C15,)</formula>
    </cfRule>
  </conditionalFormatting>
  <conditionalFormatting sqref="C15">
    <cfRule type="cellIs" dxfId="2698" priority="2678" operator="equal">
      <formula>"asd"</formula>
    </cfRule>
  </conditionalFormatting>
  <conditionalFormatting sqref="C15">
    <cfRule type="cellIs" dxfId="2697" priority="2677" operator="equal">
      <formula>MATCH($C$84:$C$118,C15,)</formula>
    </cfRule>
  </conditionalFormatting>
  <conditionalFormatting sqref="C16">
    <cfRule type="cellIs" dxfId="2696" priority="2676" operator="equal">
      <formula>"asd"</formula>
    </cfRule>
  </conditionalFormatting>
  <conditionalFormatting sqref="C16">
    <cfRule type="cellIs" dxfId="2695" priority="2675" operator="equal">
      <formula>MATCH($C$84:$C$118,C16,)</formula>
    </cfRule>
  </conditionalFormatting>
  <conditionalFormatting sqref="C15">
    <cfRule type="cellIs" dxfId="2694" priority="2674" operator="equal">
      <formula>"asd"</formula>
    </cfRule>
  </conditionalFormatting>
  <conditionalFormatting sqref="C15">
    <cfRule type="cellIs" dxfId="2693" priority="2673" operator="equal">
      <formula>MATCH($C$84:$C$118,C15,)</formula>
    </cfRule>
  </conditionalFormatting>
  <conditionalFormatting sqref="C16">
    <cfRule type="cellIs" dxfId="2692" priority="2672" operator="equal">
      <formula>"asd"</formula>
    </cfRule>
  </conditionalFormatting>
  <conditionalFormatting sqref="C16">
    <cfRule type="cellIs" dxfId="2691" priority="2671" operator="equal">
      <formula>MATCH($C$84:$C$118,C16,)</formula>
    </cfRule>
  </conditionalFormatting>
  <conditionalFormatting sqref="C16">
    <cfRule type="cellIs" dxfId="2690" priority="2670" operator="equal">
      <formula>"asd"</formula>
    </cfRule>
  </conditionalFormatting>
  <conditionalFormatting sqref="C16">
    <cfRule type="cellIs" dxfId="2689" priority="2669" operator="equal">
      <formula>MATCH($C$84:$C$118,C16,)</formula>
    </cfRule>
  </conditionalFormatting>
  <conditionalFormatting sqref="C16:C18">
    <cfRule type="cellIs" dxfId="2688" priority="2668" operator="equal">
      <formula>"asd"</formula>
    </cfRule>
  </conditionalFormatting>
  <conditionalFormatting sqref="C16:C18">
    <cfRule type="cellIs" dxfId="2687" priority="2667" operator="equal">
      <formula>MATCH($C$84:$C$118,C16,)</formula>
    </cfRule>
  </conditionalFormatting>
  <conditionalFormatting sqref="C30">
    <cfRule type="cellIs" dxfId="2686" priority="2666" operator="equal">
      <formula>"asd"</formula>
    </cfRule>
  </conditionalFormatting>
  <conditionalFormatting sqref="C30">
    <cfRule type="cellIs" dxfId="2685" priority="2665" operator="equal">
      <formula>MATCH($C$84:$C$118,C30,)</formula>
    </cfRule>
  </conditionalFormatting>
  <conditionalFormatting sqref="C30">
    <cfRule type="cellIs" dxfId="2684" priority="2664" operator="equal">
      <formula>"asd"</formula>
    </cfRule>
  </conditionalFormatting>
  <conditionalFormatting sqref="C30">
    <cfRule type="cellIs" dxfId="2683" priority="2663" operator="equal">
      <formula>MATCH($C$84:$C$118,C30,)</formula>
    </cfRule>
  </conditionalFormatting>
  <conditionalFormatting sqref="C30">
    <cfRule type="cellIs" dxfId="2682" priority="2662" operator="equal">
      <formula>"asd"</formula>
    </cfRule>
  </conditionalFormatting>
  <conditionalFormatting sqref="C30">
    <cfRule type="cellIs" dxfId="2681" priority="2661" operator="equal">
      <formula>MATCH($C$84:$C$118,C30,)</formula>
    </cfRule>
  </conditionalFormatting>
  <conditionalFormatting sqref="C30">
    <cfRule type="cellIs" dxfId="2680" priority="2660" operator="equal">
      <formula>"asd"</formula>
    </cfRule>
  </conditionalFormatting>
  <conditionalFormatting sqref="C30">
    <cfRule type="cellIs" dxfId="2679" priority="2659" operator="equal">
      <formula>MATCH($C$84:$C$118,C30,)</formula>
    </cfRule>
  </conditionalFormatting>
  <conditionalFormatting sqref="C32:C34">
    <cfRule type="cellIs" dxfId="2678" priority="2658" operator="equal">
      <formula>"asd"</formula>
    </cfRule>
  </conditionalFormatting>
  <conditionalFormatting sqref="C32:C34">
    <cfRule type="cellIs" dxfId="2677" priority="2657" operator="equal">
      <formula>MATCH($C$84:$C$118,C32,)</formula>
    </cfRule>
  </conditionalFormatting>
  <conditionalFormatting sqref="C32:C34">
    <cfRule type="cellIs" dxfId="2676" priority="2656" operator="equal">
      <formula>"asd"</formula>
    </cfRule>
  </conditionalFormatting>
  <conditionalFormatting sqref="C32:C34">
    <cfRule type="cellIs" dxfId="2675" priority="2655" operator="equal">
      <formula>MATCH($C$84:$C$118,C32,)</formula>
    </cfRule>
  </conditionalFormatting>
  <conditionalFormatting sqref="C32:C34">
    <cfRule type="cellIs" dxfId="2674" priority="2654" operator="equal">
      <formula>"asd"</formula>
    </cfRule>
  </conditionalFormatting>
  <conditionalFormatting sqref="C32:C34">
    <cfRule type="cellIs" dxfId="2673" priority="2653" operator="equal">
      <formula>MATCH($C$84:$C$118,C32,)</formula>
    </cfRule>
  </conditionalFormatting>
  <conditionalFormatting sqref="C32:C34">
    <cfRule type="cellIs" dxfId="2672" priority="2652" operator="equal">
      <formula>"asd"</formula>
    </cfRule>
  </conditionalFormatting>
  <conditionalFormatting sqref="C32:C34">
    <cfRule type="cellIs" dxfId="2671" priority="2651" operator="equal">
      <formula>MATCH($C$84:$C$118,C32,)</formula>
    </cfRule>
  </conditionalFormatting>
  <conditionalFormatting sqref="C31">
    <cfRule type="cellIs" dxfId="2670" priority="2650" operator="equal">
      <formula>"asd"</formula>
    </cfRule>
  </conditionalFormatting>
  <conditionalFormatting sqref="C31">
    <cfRule type="cellIs" dxfId="2669" priority="2649" operator="equal">
      <formula>MATCH($C$84:$C$118,C31,)</formula>
    </cfRule>
  </conditionalFormatting>
  <conditionalFormatting sqref="C31">
    <cfRule type="cellIs" dxfId="2668" priority="2648" operator="equal">
      <formula>"asd"</formula>
    </cfRule>
  </conditionalFormatting>
  <conditionalFormatting sqref="C31">
    <cfRule type="cellIs" dxfId="2667" priority="2647" operator="equal">
      <formula>MATCH($C$84:$C$118,C31,)</formula>
    </cfRule>
  </conditionalFormatting>
  <conditionalFormatting sqref="C31">
    <cfRule type="cellIs" dxfId="2666" priority="2646" operator="equal">
      <formula>"asd"</formula>
    </cfRule>
  </conditionalFormatting>
  <conditionalFormatting sqref="C31">
    <cfRule type="cellIs" dxfId="2665" priority="2645" operator="equal">
      <formula>MATCH($C$84:$C$118,C31,)</formula>
    </cfRule>
  </conditionalFormatting>
  <conditionalFormatting sqref="C31">
    <cfRule type="cellIs" dxfId="2664" priority="2644" operator="equal">
      <formula>"asd"</formula>
    </cfRule>
  </conditionalFormatting>
  <conditionalFormatting sqref="C31">
    <cfRule type="cellIs" dxfId="2663" priority="2643" operator="equal">
      <formula>MATCH($C$84:$C$118,C31,)</formula>
    </cfRule>
  </conditionalFormatting>
  <conditionalFormatting sqref="C24">
    <cfRule type="cellIs" dxfId="2662" priority="2642" operator="equal">
      <formula>"asd"</formula>
    </cfRule>
  </conditionalFormatting>
  <conditionalFormatting sqref="C24">
    <cfRule type="cellIs" dxfId="2661" priority="2641" operator="equal">
      <formula>MATCH($C$84:$C$118,C24,)</formula>
    </cfRule>
  </conditionalFormatting>
  <conditionalFormatting sqref="C24">
    <cfRule type="cellIs" dxfId="2660" priority="2640" operator="equal">
      <formula>"asd"</formula>
    </cfRule>
  </conditionalFormatting>
  <conditionalFormatting sqref="C24">
    <cfRule type="cellIs" dxfId="2659" priority="2639" operator="equal">
      <formula>MATCH($C$84:$C$118,C24,)</formula>
    </cfRule>
  </conditionalFormatting>
  <conditionalFormatting sqref="C24">
    <cfRule type="cellIs" dxfId="2658" priority="2638" operator="equal">
      <formula>"asd"</formula>
    </cfRule>
  </conditionalFormatting>
  <conditionalFormatting sqref="C24">
    <cfRule type="cellIs" dxfId="2657" priority="2637" operator="equal">
      <formula>MATCH($C$84:$C$118,C24,)</formula>
    </cfRule>
  </conditionalFormatting>
  <conditionalFormatting sqref="C24">
    <cfRule type="cellIs" dxfId="2656" priority="2636" operator="equal">
      <formula>"asd"</formula>
    </cfRule>
  </conditionalFormatting>
  <conditionalFormatting sqref="C24">
    <cfRule type="cellIs" dxfId="2655" priority="2635" operator="equal">
      <formula>MATCH($C$84:$C$118,C24,)</formula>
    </cfRule>
  </conditionalFormatting>
  <conditionalFormatting sqref="C24">
    <cfRule type="cellIs" dxfId="2654" priority="2634" operator="equal">
      <formula>"asd"</formula>
    </cfRule>
  </conditionalFormatting>
  <conditionalFormatting sqref="C24">
    <cfRule type="cellIs" dxfId="2653" priority="2633" operator="equal">
      <formula>MATCH($C$84:$C$118,C24,)</formula>
    </cfRule>
  </conditionalFormatting>
  <conditionalFormatting sqref="C24">
    <cfRule type="cellIs" dxfId="2652" priority="2632" operator="equal">
      <formula>"asd"</formula>
    </cfRule>
  </conditionalFormatting>
  <conditionalFormatting sqref="C24">
    <cfRule type="cellIs" dxfId="2651" priority="2631" operator="equal">
      <formula>MATCH($C$84:$C$118,C24,)</formula>
    </cfRule>
  </conditionalFormatting>
  <conditionalFormatting sqref="C24">
    <cfRule type="cellIs" dxfId="2650" priority="2630" operator="equal">
      <formula>"asd"</formula>
    </cfRule>
  </conditionalFormatting>
  <conditionalFormatting sqref="C24">
    <cfRule type="cellIs" dxfId="2649" priority="2629" operator="equal">
      <formula>MATCH($C$84:$C$118,C24,)</formula>
    </cfRule>
  </conditionalFormatting>
  <conditionalFormatting sqref="C8">
    <cfRule type="cellIs" dxfId="2648" priority="2628" operator="equal">
      <formula>"asd"</formula>
    </cfRule>
  </conditionalFormatting>
  <conditionalFormatting sqref="C8">
    <cfRule type="cellIs" dxfId="2647" priority="2627" operator="equal">
      <formula>MATCH($C$84:$C$118,C8,)</formula>
    </cfRule>
  </conditionalFormatting>
  <conditionalFormatting sqref="C8">
    <cfRule type="cellIs" dxfId="2646" priority="2626" operator="equal">
      <formula>"asd"</formula>
    </cfRule>
  </conditionalFormatting>
  <conditionalFormatting sqref="C8">
    <cfRule type="cellIs" dxfId="2645" priority="2625" operator="equal">
      <formula>MATCH($C$84:$C$118,C8,)</formula>
    </cfRule>
  </conditionalFormatting>
  <conditionalFormatting sqref="C8">
    <cfRule type="cellIs" dxfId="2644" priority="2624" operator="equal">
      <formula>"asd"</formula>
    </cfRule>
  </conditionalFormatting>
  <conditionalFormatting sqref="C8">
    <cfRule type="cellIs" dxfId="2643" priority="2623" operator="equal">
      <formula>MATCH($C$84:$C$118,C8,)</formula>
    </cfRule>
  </conditionalFormatting>
  <conditionalFormatting sqref="C10">
    <cfRule type="cellIs" dxfId="2642" priority="2622" operator="equal">
      <formula>"asd"</formula>
    </cfRule>
  </conditionalFormatting>
  <conditionalFormatting sqref="C10">
    <cfRule type="cellIs" dxfId="2641" priority="2621" operator="equal">
      <formula>MATCH($C$84:$C$118,C10,)</formula>
    </cfRule>
  </conditionalFormatting>
  <conditionalFormatting sqref="C10">
    <cfRule type="cellIs" dxfId="2640" priority="2620" operator="equal">
      <formula>"asd"</formula>
    </cfRule>
  </conditionalFormatting>
  <conditionalFormatting sqref="C10">
    <cfRule type="cellIs" dxfId="2639" priority="2619" operator="equal">
      <formula>MATCH($C$84:$C$118,C10,)</formula>
    </cfRule>
  </conditionalFormatting>
  <conditionalFormatting sqref="C10">
    <cfRule type="cellIs" dxfId="2638" priority="2618" operator="equal">
      <formula>"asd"</formula>
    </cfRule>
  </conditionalFormatting>
  <conditionalFormatting sqref="C10">
    <cfRule type="cellIs" dxfId="2637" priority="2617" operator="equal">
      <formula>MATCH($C$84:$C$118,C10,)</formula>
    </cfRule>
  </conditionalFormatting>
  <conditionalFormatting sqref="C8">
    <cfRule type="cellIs" dxfId="2636" priority="2616" operator="equal">
      <formula>"asd"</formula>
    </cfRule>
  </conditionalFormatting>
  <conditionalFormatting sqref="C8">
    <cfRule type="cellIs" dxfId="2635" priority="2615" operator="equal">
      <formula>MATCH($C$84:$C$118,C8,)</formula>
    </cfRule>
  </conditionalFormatting>
  <conditionalFormatting sqref="C11">
    <cfRule type="cellIs" dxfId="2634" priority="2614" operator="equal">
      <formula>"asd"</formula>
    </cfRule>
  </conditionalFormatting>
  <conditionalFormatting sqref="C11">
    <cfRule type="cellIs" dxfId="2633" priority="2613" operator="equal">
      <formula>MATCH($C$84:$C$118,C11,)</formula>
    </cfRule>
  </conditionalFormatting>
  <conditionalFormatting sqref="C11">
    <cfRule type="cellIs" dxfId="2632" priority="2612" operator="equal">
      <formula>"asd"</formula>
    </cfRule>
  </conditionalFormatting>
  <conditionalFormatting sqref="C11">
    <cfRule type="cellIs" dxfId="2631" priority="2611" operator="equal">
      <formula>MATCH($C$84:$C$118,C11,)</formula>
    </cfRule>
  </conditionalFormatting>
  <conditionalFormatting sqref="C11">
    <cfRule type="cellIs" dxfId="2630" priority="2610" operator="equal">
      <formula>"asd"</formula>
    </cfRule>
  </conditionalFormatting>
  <conditionalFormatting sqref="C11">
    <cfRule type="cellIs" dxfId="2629" priority="2609" operator="equal">
      <formula>MATCH($C$84:$C$118,C11,)</formula>
    </cfRule>
  </conditionalFormatting>
  <conditionalFormatting sqref="C11">
    <cfRule type="cellIs" dxfId="2628" priority="2608" operator="equal">
      <formula>"asd"</formula>
    </cfRule>
  </conditionalFormatting>
  <conditionalFormatting sqref="C11">
    <cfRule type="cellIs" dxfId="2627" priority="2607" operator="equal">
      <formula>MATCH($C$84:$C$118,C11,)</formula>
    </cfRule>
  </conditionalFormatting>
  <conditionalFormatting sqref="C9">
    <cfRule type="cellIs" dxfId="2626" priority="2606" operator="equal">
      <formula>"asd"</formula>
    </cfRule>
  </conditionalFormatting>
  <conditionalFormatting sqref="C9">
    <cfRule type="cellIs" dxfId="2625" priority="2605" operator="equal">
      <formula>MATCH($C$84:$C$118,C9,)</formula>
    </cfRule>
  </conditionalFormatting>
  <conditionalFormatting sqref="C9">
    <cfRule type="cellIs" dxfId="2624" priority="2604" operator="equal">
      <formula>"asd"</formula>
    </cfRule>
  </conditionalFormatting>
  <conditionalFormatting sqref="C9">
    <cfRule type="cellIs" dxfId="2623" priority="2603" operator="equal">
      <formula>MATCH($C$84:$C$118,C9,)</formula>
    </cfRule>
  </conditionalFormatting>
  <conditionalFormatting sqref="C9">
    <cfRule type="cellIs" dxfId="2622" priority="2602" operator="equal">
      <formula>"asd"</formula>
    </cfRule>
  </conditionalFormatting>
  <conditionalFormatting sqref="C9">
    <cfRule type="cellIs" dxfId="2621" priority="2601" operator="equal">
      <formula>MATCH($C$84:$C$118,C9,)</formula>
    </cfRule>
  </conditionalFormatting>
  <conditionalFormatting sqref="C11">
    <cfRule type="cellIs" dxfId="2620" priority="2600" operator="equal">
      <formula>"asd"</formula>
    </cfRule>
  </conditionalFormatting>
  <conditionalFormatting sqref="C11">
    <cfRule type="cellIs" dxfId="2619" priority="2599" operator="equal">
      <formula>MATCH($C$84:$C$118,C11,)</formula>
    </cfRule>
  </conditionalFormatting>
  <conditionalFormatting sqref="C11">
    <cfRule type="cellIs" dxfId="2618" priority="2598" operator="equal">
      <formula>"asd"</formula>
    </cfRule>
  </conditionalFormatting>
  <conditionalFormatting sqref="C11">
    <cfRule type="cellIs" dxfId="2617" priority="2597" operator="equal">
      <formula>MATCH($C$84:$C$118,C11,)</formula>
    </cfRule>
  </conditionalFormatting>
  <conditionalFormatting sqref="C11">
    <cfRule type="cellIs" dxfId="2616" priority="2596" operator="equal">
      <formula>"asd"</formula>
    </cfRule>
  </conditionalFormatting>
  <conditionalFormatting sqref="C11">
    <cfRule type="cellIs" dxfId="2615" priority="2595" operator="equal">
      <formula>MATCH($C$84:$C$118,C11,)</formula>
    </cfRule>
  </conditionalFormatting>
  <conditionalFormatting sqref="C12">
    <cfRule type="cellIs" dxfId="2614" priority="2594" operator="equal">
      <formula>"asd"</formula>
    </cfRule>
  </conditionalFormatting>
  <conditionalFormatting sqref="C12">
    <cfRule type="cellIs" dxfId="2613" priority="2593" operator="equal">
      <formula>MATCH($C$84:$C$118,C12,)</formula>
    </cfRule>
  </conditionalFormatting>
  <conditionalFormatting sqref="C12">
    <cfRule type="cellIs" dxfId="2612" priority="2592" operator="equal">
      <formula>"asd"</formula>
    </cfRule>
  </conditionalFormatting>
  <conditionalFormatting sqref="C12">
    <cfRule type="cellIs" dxfId="2611" priority="2591" operator="equal">
      <formula>MATCH($C$84:$C$118,C12,)</formula>
    </cfRule>
  </conditionalFormatting>
  <conditionalFormatting sqref="C12">
    <cfRule type="cellIs" dxfId="2610" priority="2590" operator="equal">
      <formula>"asd"</formula>
    </cfRule>
  </conditionalFormatting>
  <conditionalFormatting sqref="C12">
    <cfRule type="cellIs" dxfId="2609" priority="2589" operator="equal">
      <formula>MATCH($C$84:$C$118,C12,)</formula>
    </cfRule>
  </conditionalFormatting>
  <conditionalFormatting sqref="C12">
    <cfRule type="cellIs" dxfId="2608" priority="2588" operator="equal">
      <formula>"asd"</formula>
    </cfRule>
  </conditionalFormatting>
  <conditionalFormatting sqref="C12">
    <cfRule type="cellIs" dxfId="2607" priority="2587" operator="equal">
      <formula>MATCH($C$84:$C$118,C12,)</formula>
    </cfRule>
  </conditionalFormatting>
  <conditionalFormatting sqref="C16:C18">
    <cfRule type="cellIs" dxfId="2606" priority="2586" operator="equal">
      <formula>"asd"</formula>
    </cfRule>
  </conditionalFormatting>
  <conditionalFormatting sqref="C16:C18">
    <cfRule type="cellIs" dxfId="2605" priority="2585" operator="equal">
      <formula>MATCH($C$84:$C$118,C16,)</formula>
    </cfRule>
  </conditionalFormatting>
  <conditionalFormatting sqref="C16:C18">
    <cfRule type="cellIs" dxfId="2604" priority="2584" operator="equal">
      <formula>"asd"</formula>
    </cfRule>
  </conditionalFormatting>
  <conditionalFormatting sqref="C16:C18">
    <cfRule type="cellIs" dxfId="2603" priority="2583" operator="equal">
      <formula>MATCH($C$84:$C$118,C16,)</formula>
    </cfRule>
  </conditionalFormatting>
  <conditionalFormatting sqref="C16:C18">
    <cfRule type="cellIs" dxfId="2602" priority="2582" operator="equal">
      <formula>"asd"</formula>
    </cfRule>
  </conditionalFormatting>
  <conditionalFormatting sqref="C16:C18">
    <cfRule type="cellIs" dxfId="2601" priority="2581" operator="equal">
      <formula>MATCH($C$84:$C$118,C16,)</formula>
    </cfRule>
  </conditionalFormatting>
  <conditionalFormatting sqref="C16:C18">
    <cfRule type="cellIs" dxfId="2600" priority="2580" operator="equal">
      <formula>"asd"</formula>
    </cfRule>
  </conditionalFormatting>
  <conditionalFormatting sqref="C16:C18">
    <cfRule type="cellIs" dxfId="2599" priority="2579" operator="equal">
      <formula>MATCH($C$84:$C$118,C16,)</formula>
    </cfRule>
  </conditionalFormatting>
  <conditionalFormatting sqref="C16:C18">
    <cfRule type="cellIs" dxfId="2598" priority="2578" operator="equal">
      <formula>"asd"</formula>
    </cfRule>
  </conditionalFormatting>
  <conditionalFormatting sqref="C16:C18">
    <cfRule type="cellIs" dxfId="2597" priority="2577" operator="equal">
      <formula>MATCH($C$84:$C$118,C16,)</formula>
    </cfRule>
  </conditionalFormatting>
  <conditionalFormatting sqref="C16:C18">
    <cfRule type="cellIs" dxfId="2596" priority="2576" operator="equal">
      <formula>"asd"</formula>
    </cfRule>
  </conditionalFormatting>
  <conditionalFormatting sqref="C16:C18">
    <cfRule type="cellIs" dxfId="2595" priority="2575" operator="equal">
      <formula>MATCH($C$84:$C$118,C16,)</formula>
    </cfRule>
  </conditionalFormatting>
  <conditionalFormatting sqref="C16:C18">
    <cfRule type="cellIs" dxfId="2594" priority="2574" operator="equal">
      <formula>"asd"</formula>
    </cfRule>
  </conditionalFormatting>
  <conditionalFormatting sqref="C16:C18">
    <cfRule type="cellIs" dxfId="2593" priority="2573" operator="equal">
      <formula>MATCH($C$84:$C$118,C16,)</formula>
    </cfRule>
  </conditionalFormatting>
  <conditionalFormatting sqref="C16:C18">
    <cfRule type="cellIs" dxfId="2592" priority="2572" operator="equal">
      <formula>"asd"</formula>
    </cfRule>
  </conditionalFormatting>
  <conditionalFormatting sqref="C16:C18">
    <cfRule type="cellIs" dxfId="2591" priority="2571" operator="equal">
      <formula>MATCH($C$84:$C$118,C16,)</formula>
    </cfRule>
  </conditionalFormatting>
  <conditionalFormatting sqref="C16:C18">
    <cfRule type="cellIs" dxfId="2590" priority="2570" operator="equal">
      <formula>"asd"</formula>
    </cfRule>
  </conditionalFormatting>
  <conditionalFormatting sqref="C16:C18">
    <cfRule type="cellIs" dxfId="2589" priority="2569" operator="equal">
      <formula>MATCH($C$84:$C$118,C16,)</formula>
    </cfRule>
  </conditionalFormatting>
  <conditionalFormatting sqref="C16:C18">
    <cfRule type="cellIs" dxfId="2588" priority="2568" operator="equal">
      <formula>"asd"</formula>
    </cfRule>
  </conditionalFormatting>
  <conditionalFormatting sqref="C16:C18">
    <cfRule type="cellIs" dxfId="2587" priority="2567" operator="equal">
      <formula>MATCH($C$84:$C$118,C16,)</formula>
    </cfRule>
  </conditionalFormatting>
  <conditionalFormatting sqref="C16:C18">
    <cfRule type="cellIs" dxfId="2586" priority="2566" operator="equal">
      <formula>"asd"</formula>
    </cfRule>
  </conditionalFormatting>
  <conditionalFormatting sqref="C16:C18">
    <cfRule type="cellIs" dxfId="2585" priority="2565" operator="equal">
      <formula>MATCH($C$84:$C$118,C16,)</formula>
    </cfRule>
  </conditionalFormatting>
  <conditionalFormatting sqref="C16:C18">
    <cfRule type="cellIs" dxfId="2584" priority="2564" operator="equal">
      <formula>"asd"</formula>
    </cfRule>
  </conditionalFormatting>
  <conditionalFormatting sqref="C16:C18">
    <cfRule type="cellIs" dxfId="2583" priority="2563" operator="equal">
      <formula>MATCH($C$84:$C$118,C16,)</formula>
    </cfRule>
  </conditionalFormatting>
  <conditionalFormatting sqref="C16:C18">
    <cfRule type="cellIs" dxfId="2582" priority="2562" operator="equal">
      <formula>"asd"</formula>
    </cfRule>
  </conditionalFormatting>
  <conditionalFormatting sqref="C16:C18">
    <cfRule type="cellIs" dxfId="2581" priority="2561" operator="equal">
      <formula>MATCH($C$84:$C$118,C16,)</formula>
    </cfRule>
  </conditionalFormatting>
  <conditionalFormatting sqref="C13">
    <cfRule type="cellIs" dxfId="2580" priority="2560" operator="equal">
      <formula>"asd"</formula>
    </cfRule>
  </conditionalFormatting>
  <conditionalFormatting sqref="C13">
    <cfRule type="cellIs" dxfId="2579" priority="2559" operator="equal">
      <formula>MATCH($C$84:$C$118,C13,)</formula>
    </cfRule>
  </conditionalFormatting>
  <conditionalFormatting sqref="C14">
    <cfRule type="cellIs" dxfId="2578" priority="2558" operator="equal">
      <formula>"asd"</formula>
    </cfRule>
  </conditionalFormatting>
  <conditionalFormatting sqref="C14">
    <cfRule type="cellIs" dxfId="2577" priority="2557" operator="equal">
      <formula>MATCH($C$84:$C$118,C14,)</formula>
    </cfRule>
  </conditionalFormatting>
  <conditionalFormatting sqref="C12">
    <cfRule type="cellIs" dxfId="2576" priority="2556" operator="equal">
      <formula>"asd"</formula>
    </cfRule>
  </conditionalFormatting>
  <conditionalFormatting sqref="C12">
    <cfRule type="cellIs" dxfId="2575" priority="2555" operator="equal">
      <formula>MATCH($C$84:$C$118,C12,)</formula>
    </cfRule>
  </conditionalFormatting>
  <conditionalFormatting sqref="C14">
    <cfRule type="cellIs" dxfId="2574" priority="2554" operator="equal">
      <formula>"asd"</formula>
    </cfRule>
  </conditionalFormatting>
  <conditionalFormatting sqref="C14">
    <cfRule type="cellIs" dxfId="2573" priority="2553" operator="equal">
      <formula>MATCH($C$84:$C$118,C14,)</formula>
    </cfRule>
  </conditionalFormatting>
  <conditionalFormatting sqref="C12">
    <cfRule type="cellIs" dxfId="2572" priority="2552" operator="equal">
      <formula>"asd"</formula>
    </cfRule>
  </conditionalFormatting>
  <conditionalFormatting sqref="C12">
    <cfRule type="cellIs" dxfId="2571" priority="2551" operator="equal">
      <formula>MATCH($C$84:$C$118,C12,)</formula>
    </cfRule>
  </conditionalFormatting>
  <conditionalFormatting sqref="C12">
    <cfRule type="cellIs" dxfId="2570" priority="2550" operator="equal">
      <formula>"asd"</formula>
    </cfRule>
  </conditionalFormatting>
  <conditionalFormatting sqref="C12">
    <cfRule type="cellIs" dxfId="2569" priority="2549" operator="equal">
      <formula>MATCH($C$84:$C$118,C12,)</formula>
    </cfRule>
  </conditionalFormatting>
  <conditionalFormatting sqref="C15">
    <cfRule type="cellIs" dxfId="2568" priority="2548" operator="equal">
      <formula>"asd"</formula>
    </cfRule>
  </conditionalFormatting>
  <conditionalFormatting sqref="C15">
    <cfRule type="cellIs" dxfId="2567" priority="2547" operator="equal">
      <formula>MATCH($C$84:$C$118,C15,)</formula>
    </cfRule>
  </conditionalFormatting>
  <conditionalFormatting sqref="C12">
    <cfRule type="cellIs" dxfId="2566" priority="2546" operator="equal">
      <formula>"asd"</formula>
    </cfRule>
  </conditionalFormatting>
  <conditionalFormatting sqref="C12">
    <cfRule type="cellIs" dxfId="2565" priority="2545" operator="equal">
      <formula>MATCH($C$84:$C$118,C12,)</formula>
    </cfRule>
  </conditionalFormatting>
  <conditionalFormatting sqref="C12">
    <cfRule type="cellIs" dxfId="2564" priority="2544" operator="equal">
      <formula>"asd"</formula>
    </cfRule>
  </conditionalFormatting>
  <conditionalFormatting sqref="C12">
    <cfRule type="cellIs" dxfId="2563" priority="2543" operator="equal">
      <formula>MATCH($C$84:$C$118,C12,)</formula>
    </cfRule>
  </conditionalFormatting>
  <conditionalFormatting sqref="C12">
    <cfRule type="cellIs" dxfId="2562" priority="2542" operator="equal">
      <formula>"asd"</formula>
    </cfRule>
  </conditionalFormatting>
  <conditionalFormatting sqref="C12">
    <cfRule type="cellIs" dxfId="2561" priority="2541" operator="equal">
      <formula>MATCH($C$84:$C$118,C12,)</formula>
    </cfRule>
  </conditionalFormatting>
  <conditionalFormatting sqref="C12">
    <cfRule type="cellIs" dxfId="2560" priority="2540" operator="equal">
      <formula>"asd"</formula>
    </cfRule>
  </conditionalFormatting>
  <conditionalFormatting sqref="C12">
    <cfRule type="cellIs" dxfId="2559" priority="2539" operator="equal">
      <formula>MATCH($C$84:$C$118,C12,)</formula>
    </cfRule>
  </conditionalFormatting>
  <conditionalFormatting sqref="C12">
    <cfRule type="cellIs" dxfId="2558" priority="2538" operator="equal">
      <formula>"asd"</formula>
    </cfRule>
  </conditionalFormatting>
  <conditionalFormatting sqref="C12">
    <cfRule type="cellIs" dxfId="2557" priority="2537" operator="equal">
      <formula>MATCH($C$84:$C$118,C12,)</formula>
    </cfRule>
  </conditionalFormatting>
  <conditionalFormatting sqref="C12">
    <cfRule type="cellIs" dxfId="2556" priority="2536" operator="equal">
      <formula>"asd"</formula>
    </cfRule>
  </conditionalFormatting>
  <conditionalFormatting sqref="C12">
    <cfRule type="cellIs" dxfId="2555" priority="2535" operator="equal">
      <formula>MATCH($C$84:$C$118,C12,)</formula>
    </cfRule>
  </conditionalFormatting>
  <conditionalFormatting sqref="C14">
    <cfRule type="cellIs" dxfId="2554" priority="2534" operator="equal">
      <formula>"asd"</formula>
    </cfRule>
  </conditionalFormatting>
  <conditionalFormatting sqref="C14">
    <cfRule type="cellIs" dxfId="2553" priority="2533" operator="equal">
      <formula>MATCH($C$84:$C$118,C14,)</formula>
    </cfRule>
  </conditionalFormatting>
  <conditionalFormatting sqref="C15">
    <cfRule type="cellIs" dxfId="2552" priority="2532" operator="equal">
      <formula>"asd"</formula>
    </cfRule>
  </conditionalFormatting>
  <conditionalFormatting sqref="C15">
    <cfRule type="cellIs" dxfId="2551" priority="2531" operator="equal">
      <formula>MATCH($C$84:$C$118,C15,)</formula>
    </cfRule>
  </conditionalFormatting>
  <conditionalFormatting sqref="C15">
    <cfRule type="cellIs" dxfId="2550" priority="2530" operator="equal">
      <formula>"asd"</formula>
    </cfRule>
  </conditionalFormatting>
  <conditionalFormatting sqref="C15">
    <cfRule type="cellIs" dxfId="2549" priority="2529" operator="equal">
      <formula>MATCH($C$84:$C$118,C15,)</formula>
    </cfRule>
  </conditionalFormatting>
  <conditionalFormatting sqref="C16">
    <cfRule type="cellIs" dxfId="2548" priority="2528" operator="equal">
      <formula>"asd"</formula>
    </cfRule>
  </conditionalFormatting>
  <conditionalFormatting sqref="C16">
    <cfRule type="cellIs" dxfId="2547" priority="2527" operator="equal">
      <formula>MATCH($C$84:$C$118,C16,)</formula>
    </cfRule>
  </conditionalFormatting>
  <conditionalFormatting sqref="C15">
    <cfRule type="cellIs" dxfId="2546" priority="2526" operator="equal">
      <formula>"asd"</formula>
    </cfRule>
  </conditionalFormatting>
  <conditionalFormatting sqref="C15">
    <cfRule type="cellIs" dxfId="2545" priority="2525" operator="equal">
      <formula>MATCH($C$84:$C$118,C15,)</formula>
    </cfRule>
  </conditionalFormatting>
  <conditionalFormatting sqref="C15">
    <cfRule type="cellIs" dxfId="2544" priority="2524" operator="equal">
      <formula>"asd"</formula>
    </cfRule>
  </conditionalFormatting>
  <conditionalFormatting sqref="C15">
    <cfRule type="cellIs" dxfId="2543" priority="2523" operator="equal">
      <formula>MATCH($C$84:$C$118,C15,)</formula>
    </cfRule>
  </conditionalFormatting>
  <conditionalFormatting sqref="C16">
    <cfRule type="cellIs" dxfId="2542" priority="2522" operator="equal">
      <formula>"asd"</formula>
    </cfRule>
  </conditionalFormatting>
  <conditionalFormatting sqref="C16">
    <cfRule type="cellIs" dxfId="2541" priority="2521" operator="equal">
      <formula>MATCH($C$84:$C$118,C16,)</formula>
    </cfRule>
  </conditionalFormatting>
  <conditionalFormatting sqref="C15">
    <cfRule type="cellIs" dxfId="2540" priority="2520" operator="equal">
      <formula>"asd"</formula>
    </cfRule>
  </conditionalFormatting>
  <conditionalFormatting sqref="C15">
    <cfRule type="cellIs" dxfId="2539" priority="2519" operator="equal">
      <formula>MATCH($C$84:$C$118,C15,)</formula>
    </cfRule>
  </conditionalFormatting>
  <conditionalFormatting sqref="C16">
    <cfRule type="cellIs" dxfId="2538" priority="2518" operator="equal">
      <formula>"asd"</formula>
    </cfRule>
  </conditionalFormatting>
  <conditionalFormatting sqref="C16">
    <cfRule type="cellIs" dxfId="2537" priority="2517" operator="equal">
      <formula>MATCH($C$84:$C$118,C16,)</formula>
    </cfRule>
  </conditionalFormatting>
  <conditionalFormatting sqref="C16">
    <cfRule type="cellIs" dxfId="2536" priority="2516" operator="equal">
      <formula>"asd"</formula>
    </cfRule>
  </conditionalFormatting>
  <conditionalFormatting sqref="C16">
    <cfRule type="cellIs" dxfId="2535" priority="2515" operator="equal">
      <formula>MATCH($C$84:$C$118,C16,)</formula>
    </cfRule>
  </conditionalFormatting>
  <conditionalFormatting sqref="C16">
    <cfRule type="cellIs" dxfId="2534" priority="2514" operator="equal">
      <formula>"asd"</formula>
    </cfRule>
  </conditionalFormatting>
  <conditionalFormatting sqref="C16">
    <cfRule type="cellIs" dxfId="2533" priority="2513" operator="equal">
      <formula>MATCH($C$84:$C$118,C16,)</formula>
    </cfRule>
  </conditionalFormatting>
  <conditionalFormatting sqref="C16">
    <cfRule type="cellIs" dxfId="2532" priority="2512" operator="equal">
      <formula>"asd"</formula>
    </cfRule>
  </conditionalFormatting>
  <conditionalFormatting sqref="C16">
    <cfRule type="cellIs" dxfId="2531" priority="2511" operator="equal">
      <formula>MATCH($C$84:$C$118,C16,)</formula>
    </cfRule>
  </conditionalFormatting>
  <conditionalFormatting sqref="C16">
    <cfRule type="cellIs" dxfId="2530" priority="2510" operator="equal">
      <formula>"asd"</formula>
    </cfRule>
  </conditionalFormatting>
  <conditionalFormatting sqref="C16">
    <cfRule type="cellIs" dxfId="2529" priority="2509" operator="equal">
      <formula>MATCH($C$84:$C$118,C16,)</formula>
    </cfRule>
  </conditionalFormatting>
  <conditionalFormatting sqref="C16">
    <cfRule type="cellIs" dxfId="2528" priority="2508" operator="equal">
      <formula>"asd"</formula>
    </cfRule>
  </conditionalFormatting>
  <conditionalFormatting sqref="C16">
    <cfRule type="cellIs" dxfId="2527" priority="2507" operator="equal">
      <formula>MATCH($C$84:$C$118,C16,)</formula>
    </cfRule>
  </conditionalFormatting>
  <conditionalFormatting sqref="C16">
    <cfRule type="cellIs" dxfId="2526" priority="2506" operator="equal">
      <formula>"asd"</formula>
    </cfRule>
  </conditionalFormatting>
  <conditionalFormatting sqref="C16">
    <cfRule type="cellIs" dxfId="2525" priority="2505" operator="equal">
      <formula>MATCH($C$84:$C$118,C16,)</formula>
    </cfRule>
  </conditionalFormatting>
  <conditionalFormatting sqref="C16">
    <cfRule type="cellIs" dxfId="2524" priority="2504" operator="equal">
      <formula>"asd"</formula>
    </cfRule>
  </conditionalFormatting>
  <conditionalFormatting sqref="C16">
    <cfRule type="cellIs" dxfId="2523" priority="2503" operator="equal">
      <formula>MATCH($C$84:$C$118,C16,)</formula>
    </cfRule>
  </conditionalFormatting>
  <conditionalFormatting sqref="C14">
    <cfRule type="cellIs" dxfId="2522" priority="2502" operator="equal">
      <formula>"asd"</formula>
    </cfRule>
  </conditionalFormatting>
  <conditionalFormatting sqref="C14">
    <cfRule type="cellIs" dxfId="2521" priority="2501" operator="equal">
      <formula>MATCH($C$84:$C$118,C14,)</formula>
    </cfRule>
  </conditionalFormatting>
  <conditionalFormatting sqref="C14">
    <cfRule type="cellIs" dxfId="2520" priority="2500" operator="equal">
      <formula>"asd"</formula>
    </cfRule>
  </conditionalFormatting>
  <conditionalFormatting sqref="C14">
    <cfRule type="cellIs" dxfId="2519" priority="2499" operator="equal">
      <formula>MATCH($C$84:$C$118,C14,)</formula>
    </cfRule>
  </conditionalFormatting>
  <conditionalFormatting sqref="C14">
    <cfRule type="cellIs" dxfId="2518" priority="2498" operator="equal">
      <formula>"asd"</formula>
    </cfRule>
  </conditionalFormatting>
  <conditionalFormatting sqref="C14">
    <cfRule type="cellIs" dxfId="2517" priority="2497" operator="equal">
      <formula>MATCH($C$84:$C$118,C14,)</formula>
    </cfRule>
  </conditionalFormatting>
  <conditionalFormatting sqref="C14">
    <cfRule type="cellIs" dxfId="2516" priority="2496" operator="equal">
      <formula>"asd"</formula>
    </cfRule>
  </conditionalFormatting>
  <conditionalFormatting sqref="C14">
    <cfRule type="cellIs" dxfId="2515" priority="2495" operator="equal">
      <formula>MATCH($C$84:$C$118,C14,)</formula>
    </cfRule>
  </conditionalFormatting>
  <conditionalFormatting sqref="C15">
    <cfRule type="cellIs" dxfId="2514" priority="2494" operator="equal">
      <formula>"asd"</formula>
    </cfRule>
  </conditionalFormatting>
  <conditionalFormatting sqref="C15">
    <cfRule type="cellIs" dxfId="2513" priority="2493" operator="equal">
      <formula>MATCH($C$84:$C$118,C15,)</formula>
    </cfRule>
  </conditionalFormatting>
  <conditionalFormatting sqref="C14">
    <cfRule type="cellIs" dxfId="2512" priority="2492" operator="equal">
      <formula>"asd"</formula>
    </cfRule>
  </conditionalFormatting>
  <conditionalFormatting sqref="C14">
    <cfRule type="cellIs" dxfId="2511" priority="2491" operator="equal">
      <formula>MATCH($C$84:$C$118,C14,)</formula>
    </cfRule>
  </conditionalFormatting>
  <conditionalFormatting sqref="C14">
    <cfRule type="cellIs" dxfId="2510" priority="2490" operator="equal">
      <formula>"asd"</formula>
    </cfRule>
  </conditionalFormatting>
  <conditionalFormatting sqref="C14">
    <cfRule type="cellIs" dxfId="2509" priority="2489" operator="equal">
      <formula>MATCH($C$84:$C$118,C14,)</formula>
    </cfRule>
  </conditionalFormatting>
  <conditionalFormatting sqref="C14">
    <cfRule type="cellIs" dxfId="2508" priority="2488" operator="equal">
      <formula>"asd"</formula>
    </cfRule>
  </conditionalFormatting>
  <conditionalFormatting sqref="C14">
    <cfRule type="cellIs" dxfId="2507" priority="2487" operator="equal">
      <formula>MATCH($C$84:$C$118,C14,)</formula>
    </cfRule>
  </conditionalFormatting>
  <conditionalFormatting sqref="C15">
    <cfRule type="cellIs" dxfId="2506" priority="2486" operator="equal">
      <formula>"asd"</formula>
    </cfRule>
  </conditionalFormatting>
  <conditionalFormatting sqref="C15">
    <cfRule type="cellIs" dxfId="2505" priority="2485" operator="equal">
      <formula>MATCH($C$84:$C$118,C15,)</formula>
    </cfRule>
  </conditionalFormatting>
  <conditionalFormatting sqref="C14">
    <cfRule type="cellIs" dxfId="2504" priority="2484" operator="equal">
      <formula>"asd"</formula>
    </cfRule>
  </conditionalFormatting>
  <conditionalFormatting sqref="C14">
    <cfRule type="cellIs" dxfId="2503" priority="2483" operator="equal">
      <formula>MATCH($C$84:$C$118,C14,)</formula>
    </cfRule>
  </conditionalFormatting>
  <conditionalFormatting sqref="C14">
    <cfRule type="cellIs" dxfId="2502" priority="2482" operator="equal">
      <formula>"asd"</formula>
    </cfRule>
  </conditionalFormatting>
  <conditionalFormatting sqref="C14">
    <cfRule type="cellIs" dxfId="2501" priority="2481" operator="equal">
      <formula>MATCH($C$84:$C$118,C14,)</formula>
    </cfRule>
  </conditionalFormatting>
  <conditionalFormatting sqref="C15">
    <cfRule type="cellIs" dxfId="2500" priority="2480" operator="equal">
      <formula>"asd"</formula>
    </cfRule>
  </conditionalFormatting>
  <conditionalFormatting sqref="C15">
    <cfRule type="cellIs" dxfId="2499" priority="2479" operator="equal">
      <formula>MATCH($C$84:$C$118,C15,)</formula>
    </cfRule>
  </conditionalFormatting>
  <conditionalFormatting sqref="C14">
    <cfRule type="cellIs" dxfId="2498" priority="2478" operator="equal">
      <formula>"asd"</formula>
    </cfRule>
  </conditionalFormatting>
  <conditionalFormatting sqref="C14">
    <cfRule type="cellIs" dxfId="2497" priority="2477" operator="equal">
      <formula>MATCH($C$84:$C$118,C14,)</formula>
    </cfRule>
  </conditionalFormatting>
  <conditionalFormatting sqref="C15">
    <cfRule type="cellIs" dxfId="2496" priority="2476" operator="equal">
      <formula>"asd"</formula>
    </cfRule>
  </conditionalFormatting>
  <conditionalFormatting sqref="C15">
    <cfRule type="cellIs" dxfId="2495" priority="2475" operator="equal">
      <formula>MATCH($C$84:$C$118,C15,)</formula>
    </cfRule>
  </conditionalFormatting>
  <conditionalFormatting sqref="C15">
    <cfRule type="cellIs" dxfId="2494" priority="2474" operator="equal">
      <formula>"asd"</formula>
    </cfRule>
  </conditionalFormatting>
  <conditionalFormatting sqref="C15">
    <cfRule type="cellIs" dxfId="2493" priority="2473" operator="equal">
      <formula>MATCH($C$84:$C$118,C15,)</formula>
    </cfRule>
  </conditionalFormatting>
  <conditionalFormatting sqref="C16">
    <cfRule type="cellIs" dxfId="2492" priority="2472" operator="equal">
      <formula>"asd"</formula>
    </cfRule>
  </conditionalFormatting>
  <conditionalFormatting sqref="C16">
    <cfRule type="cellIs" dxfId="2491" priority="2471" operator="equal">
      <formula>MATCH($C$84:$C$118,C16,)</formula>
    </cfRule>
  </conditionalFormatting>
  <conditionalFormatting sqref="C16">
    <cfRule type="cellIs" dxfId="2490" priority="2470" operator="equal">
      <formula>"asd"</formula>
    </cfRule>
  </conditionalFormatting>
  <conditionalFormatting sqref="C16">
    <cfRule type="cellIs" dxfId="2489" priority="2469" operator="equal">
      <formula>MATCH($C$84:$C$118,C16,)</formula>
    </cfRule>
  </conditionalFormatting>
  <conditionalFormatting sqref="C16">
    <cfRule type="cellIs" dxfId="2488" priority="2468" operator="equal">
      <formula>"asd"</formula>
    </cfRule>
  </conditionalFormatting>
  <conditionalFormatting sqref="C16">
    <cfRule type="cellIs" dxfId="2487" priority="2467" operator="equal">
      <formula>MATCH($C$84:$C$118,C16,)</formula>
    </cfRule>
  </conditionalFormatting>
  <conditionalFormatting sqref="C16">
    <cfRule type="cellIs" dxfId="2486" priority="2466" operator="equal">
      <formula>"asd"</formula>
    </cfRule>
  </conditionalFormatting>
  <conditionalFormatting sqref="C16">
    <cfRule type="cellIs" dxfId="2485" priority="2465" operator="equal">
      <formula>MATCH($C$84:$C$118,C16,)</formula>
    </cfRule>
  </conditionalFormatting>
  <conditionalFormatting sqref="C16">
    <cfRule type="cellIs" dxfId="2484" priority="2464" operator="equal">
      <formula>"asd"</formula>
    </cfRule>
  </conditionalFormatting>
  <conditionalFormatting sqref="C16">
    <cfRule type="cellIs" dxfId="2483" priority="2463" operator="equal">
      <formula>MATCH($C$84:$C$118,C16,)</formula>
    </cfRule>
  </conditionalFormatting>
  <conditionalFormatting sqref="C16">
    <cfRule type="cellIs" dxfId="2482" priority="2462" operator="equal">
      <formula>"asd"</formula>
    </cfRule>
  </conditionalFormatting>
  <conditionalFormatting sqref="C16">
    <cfRule type="cellIs" dxfId="2481" priority="2461" operator="equal">
      <formula>MATCH($C$84:$C$118,C16,)</formula>
    </cfRule>
  </conditionalFormatting>
  <conditionalFormatting sqref="C16">
    <cfRule type="cellIs" dxfId="2480" priority="2460" operator="equal">
      <formula>"asd"</formula>
    </cfRule>
  </conditionalFormatting>
  <conditionalFormatting sqref="C16">
    <cfRule type="cellIs" dxfId="2479" priority="2459" operator="equal">
      <formula>MATCH($C$84:$C$118,C16,)</formula>
    </cfRule>
  </conditionalFormatting>
  <conditionalFormatting sqref="C16">
    <cfRule type="cellIs" dxfId="2478" priority="2458" operator="equal">
      <formula>"asd"</formula>
    </cfRule>
  </conditionalFormatting>
  <conditionalFormatting sqref="C16">
    <cfRule type="cellIs" dxfId="2477" priority="2457" operator="equal">
      <formula>MATCH($C$84:$C$118,C16,)</formula>
    </cfRule>
  </conditionalFormatting>
  <conditionalFormatting sqref="C16">
    <cfRule type="cellIs" dxfId="2476" priority="2456" operator="equal">
      <formula>"asd"</formula>
    </cfRule>
  </conditionalFormatting>
  <conditionalFormatting sqref="C16">
    <cfRule type="cellIs" dxfId="2475" priority="2455" operator="equal">
      <formula>MATCH($C$84:$C$118,C16,)</formula>
    </cfRule>
  </conditionalFormatting>
  <conditionalFormatting sqref="C16">
    <cfRule type="cellIs" dxfId="2474" priority="2454" operator="equal">
      <formula>"asd"</formula>
    </cfRule>
  </conditionalFormatting>
  <conditionalFormatting sqref="C16">
    <cfRule type="cellIs" dxfId="2473" priority="2453" operator="equal">
      <formula>MATCH($C$84:$C$118,C16,)</formula>
    </cfRule>
  </conditionalFormatting>
  <conditionalFormatting sqref="C16">
    <cfRule type="cellIs" dxfId="2472" priority="2452" operator="equal">
      <formula>"asd"</formula>
    </cfRule>
  </conditionalFormatting>
  <conditionalFormatting sqref="C16">
    <cfRule type="cellIs" dxfId="2471" priority="2451" operator="equal">
      <formula>MATCH($C$84:$C$118,C16,)</formula>
    </cfRule>
  </conditionalFormatting>
  <conditionalFormatting sqref="C16">
    <cfRule type="cellIs" dxfId="2470" priority="2450" operator="equal">
      <formula>"asd"</formula>
    </cfRule>
  </conditionalFormatting>
  <conditionalFormatting sqref="C16">
    <cfRule type="cellIs" dxfId="2469" priority="2449" operator="equal">
      <formula>MATCH($C$84:$C$118,C16,)</formula>
    </cfRule>
  </conditionalFormatting>
  <conditionalFormatting sqref="C16">
    <cfRule type="cellIs" dxfId="2468" priority="2448" operator="equal">
      <formula>"asd"</formula>
    </cfRule>
  </conditionalFormatting>
  <conditionalFormatting sqref="C16">
    <cfRule type="cellIs" dxfId="2467" priority="2447" operator="equal">
      <formula>MATCH($C$84:$C$118,C16,)</formula>
    </cfRule>
  </conditionalFormatting>
  <conditionalFormatting sqref="C16">
    <cfRule type="cellIs" dxfId="2466" priority="2446" operator="equal">
      <formula>"asd"</formula>
    </cfRule>
  </conditionalFormatting>
  <conditionalFormatting sqref="C16">
    <cfRule type="cellIs" dxfId="2465" priority="2445" operator="equal">
      <formula>MATCH($C$84:$C$118,C16,)</formula>
    </cfRule>
  </conditionalFormatting>
  <conditionalFormatting sqref="C35">
    <cfRule type="cellIs" dxfId="2464" priority="2444" operator="equal">
      <formula>"asd"</formula>
    </cfRule>
  </conditionalFormatting>
  <conditionalFormatting sqref="C35">
    <cfRule type="cellIs" dxfId="2463" priority="2443" operator="equal">
      <formula>MATCH($C$84:$C$118,C35,)</formula>
    </cfRule>
  </conditionalFormatting>
  <conditionalFormatting sqref="C35">
    <cfRule type="cellIs" dxfId="2462" priority="2442" operator="equal">
      <formula>"asd"</formula>
    </cfRule>
  </conditionalFormatting>
  <conditionalFormatting sqref="C35">
    <cfRule type="cellIs" dxfId="2461" priority="2441" operator="equal">
      <formula>MATCH($C$84:$C$118,C35,)</formula>
    </cfRule>
  </conditionalFormatting>
  <conditionalFormatting sqref="C35">
    <cfRule type="cellIs" dxfId="2460" priority="2440" operator="equal">
      <formula>"asd"</formula>
    </cfRule>
  </conditionalFormatting>
  <conditionalFormatting sqref="C35">
    <cfRule type="cellIs" dxfId="2459" priority="2439" operator="equal">
      <formula>MATCH($C$84:$C$118,C35,)</formula>
    </cfRule>
  </conditionalFormatting>
  <conditionalFormatting sqref="C35">
    <cfRule type="cellIs" dxfId="2458" priority="2438" operator="equal">
      <formula>"asd"</formula>
    </cfRule>
  </conditionalFormatting>
  <conditionalFormatting sqref="C35">
    <cfRule type="cellIs" dxfId="2457" priority="2437" operator="equal">
      <formula>MATCH($C$84:$C$118,C35,)</formula>
    </cfRule>
  </conditionalFormatting>
  <conditionalFormatting sqref="C35">
    <cfRule type="cellIs" dxfId="2456" priority="2436" operator="equal">
      <formula>"asd"</formula>
    </cfRule>
  </conditionalFormatting>
  <conditionalFormatting sqref="C35">
    <cfRule type="cellIs" dxfId="2455" priority="2435" operator="equal">
      <formula>MATCH($C$84:$C$118,C35,)</formula>
    </cfRule>
  </conditionalFormatting>
  <conditionalFormatting sqref="C35">
    <cfRule type="cellIs" dxfId="2454" priority="2434" operator="equal">
      <formula>"asd"</formula>
    </cfRule>
  </conditionalFormatting>
  <conditionalFormatting sqref="C35">
    <cfRule type="cellIs" dxfId="2453" priority="2433" operator="equal">
      <formula>MATCH($C$84:$C$118,C35,)</formula>
    </cfRule>
  </conditionalFormatting>
  <conditionalFormatting sqref="C35">
    <cfRule type="cellIs" dxfId="2452" priority="2432" operator="equal">
      <formula>"asd"</formula>
    </cfRule>
  </conditionalFormatting>
  <conditionalFormatting sqref="C35">
    <cfRule type="cellIs" dxfId="2451" priority="2431" operator="equal">
      <formula>MATCH($C$84:$C$118,C35,)</formula>
    </cfRule>
  </conditionalFormatting>
  <conditionalFormatting sqref="C35">
    <cfRule type="cellIs" dxfId="2450" priority="2430" operator="equal">
      <formula>"asd"</formula>
    </cfRule>
  </conditionalFormatting>
  <conditionalFormatting sqref="C35">
    <cfRule type="cellIs" dxfId="2449" priority="2429" operator="equal">
      <formula>MATCH($C$84:$C$118,C35,)</formula>
    </cfRule>
  </conditionalFormatting>
  <conditionalFormatting sqref="C35">
    <cfRule type="cellIs" dxfId="2448" priority="2428" operator="equal">
      <formula>"asd"</formula>
    </cfRule>
  </conditionalFormatting>
  <conditionalFormatting sqref="C35">
    <cfRule type="cellIs" dxfId="2447" priority="2427" operator="equal">
      <formula>MATCH($C$84:$C$118,C35,)</formula>
    </cfRule>
  </conditionalFormatting>
  <conditionalFormatting sqref="C35">
    <cfRule type="cellIs" dxfId="2446" priority="2426" operator="equal">
      <formula>"asd"</formula>
    </cfRule>
  </conditionalFormatting>
  <conditionalFormatting sqref="C35">
    <cfRule type="cellIs" dxfId="2445" priority="2425" operator="equal">
      <formula>MATCH($C$84:$C$118,C35,)</formula>
    </cfRule>
  </conditionalFormatting>
  <conditionalFormatting sqref="C35">
    <cfRule type="cellIs" dxfId="2444" priority="2424" operator="equal">
      <formula>"asd"</formula>
    </cfRule>
  </conditionalFormatting>
  <conditionalFormatting sqref="C35">
    <cfRule type="cellIs" dxfId="2443" priority="2423" operator="equal">
      <formula>MATCH($C$84:$C$118,C35,)</formula>
    </cfRule>
  </conditionalFormatting>
  <conditionalFormatting sqref="C35">
    <cfRule type="cellIs" dxfId="2442" priority="2422" operator="equal">
      <formula>"asd"</formula>
    </cfRule>
  </conditionalFormatting>
  <conditionalFormatting sqref="C35">
    <cfRule type="cellIs" dxfId="2441" priority="2421" operator="equal">
      <formula>MATCH($C$84:$C$118,C35,)</formula>
    </cfRule>
  </conditionalFormatting>
  <conditionalFormatting sqref="C35">
    <cfRule type="cellIs" dxfId="2440" priority="2420" operator="equal">
      <formula>"asd"</formula>
    </cfRule>
  </conditionalFormatting>
  <conditionalFormatting sqref="C35">
    <cfRule type="cellIs" dxfId="2439" priority="2419" operator="equal">
      <formula>MATCH($C$84:$C$118,C35,)</formula>
    </cfRule>
  </conditionalFormatting>
  <conditionalFormatting sqref="C35">
    <cfRule type="cellIs" dxfId="2438" priority="2418" operator="equal">
      <formula>"asd"</formula>
    </cfRule>
  </conditionalFormatting>
  <conditionalFormatting sqref="C35">
    <cfRule type="cellIs" dxfId="2437" priority="2417" operator="equal">
      <formula>MATCH($C$84:$C$118,C35,)</formula>
    </cfRule>
  </conditionalFormatting>
  <conditionalFormatting sqref="C35">
    <cfRule type="cellIs" dxfId="2436" priority="2416" operator="equal">
      <formula>"asd"</formula>
    </cfRule>
  </conditionalFormatting>
  <conditionalFormatting sqref="C35">
    <cfRule type="cellIs" dxfId="2435" priority="2415" operator="equal">
      <formula>MATCH($C$84:$C$118,C35,)</formula>
    </cfRule>
  </conditionalFormatting>
  <conditionalFormatting sqref="C35">
    <cfRule type="cellIs" dxfId="2434" priority="2414" operator="equal">
      <formula>"asd"</formula>
    </cfRule>
  </conditionalFormatting>
  <conditionalFormatting sqref="C35">
    <cfRule type="cellIs" dxfId="2433" priority="2413" operator="equal">
      <formula>MATCH($C$84:$C$118,C35,)</formula>
    </cfRule>
  </conditionalFormatting>
  <conditionalFormatting sqref="C35">
    <cfRule type="cellIs" dxfId="2432" priority="2412" operator="equal">
      <formula>"asd"</formula>
    </cfRule>
  </conditionalFormatting>
  <conditionalFormatting sqref="C35">
    <cfRule type="cellIs" dxfId="2431" priority="2411" operator="equal">
      <formula>MATCH($C$84:$C$118,C35,)</formula>
    </cfRule>
  </conditionalFormatting>
  <conditionalFormatting sqref="C35">
    <cfRule type="cellIs" dxfId="2430" priority="2410" operator="equal">
      <formula>"asd"</formula>
    </cfRule>
  </conditionalFormatting>
  <conditionalFormatting sqref="C35">
    <cfRule type="cellIs" dxfId="2429" priority="2409" operator="equal">
      <formula>MATCH($C$84:$C$118,C35,)</formula>
    </cfRule>
  </conditionalFormatting>
  <conditionalFormatting sqref="C35">
    <cfRule type="cellIs" dxfId="2428" priority="2408" operator="equal">
      <formula>"asd"</formula>
    </cfRule>
  </conditionalFormatting>
  <conditionalFormatting sqref="C35">
    <cfRule type="cellIs" dxfId="2427" priority="2407" operator="equal">
      <formula>MATCH($C$84:$C$118,C35,)</formula>
    </cfRule>
  </conditionalFormatting>
  <conditionalFormatting sqref="C35">
    <cfRule type="cellIs" dxfId="2426" priority="2406" operator="equal">
      <formula>"asd"</formula>
    </cfRule>
  </conditionalFormatting>
  <conditionalFormatting sqref="C35">
    <cfRule type="cellIs" dxfId="2425" priority="2405" operator="equal">
      <formula>MATCH($C$84:$C$118,C35,)</formula>
    </cfRule>
  </conditionalFormatting>
  <conditionalFormatting sqref="C35">
    <cfRule type="cellIs" dxfId="2424" priority="2404" operator="equal">
      <formula>"asd"</formula>
    </cfRule>
  </conditionalFormatting>
  <conditionalFormatting sqref="C35">
    <cfRule type="cellIs" dxfId="2423" priority="2403" operator="equal">
      <formula>MATCH($C$84:$C$118,C35,)</formula>
    </cfRule>
  </conditionalFormatting>
  <conditionalFormatting sqref="C35">
    <cfRule type="cellIs" dxfId="2422" priority="2402" operator="equal">
      <formula>"asd"</formula>
    </cfRule>
  </conditionalFormatting>
  <conditionalFormatting sqref="C35">
    <cfRule type="cellIs" dxfId="2421" priority="2401" operator="equal">
      <formula>MATCH($C$84:$C$118,C35,)</formula>
    </cfRule>
  </conditionalFormatting>
  <conditionalFormatting sqref="C35">
    <cfRule type="cellIs" dxfId="2420" priority="2400" operator="equal">
      <formula>"asd"</formula>
    </cfRule>
  </conditionalFormatting>
  <conditionalFormatting sqref="C35">
    <cfRule type="cellIs" dxfId="2419" priority="2399" operator="equal">
      <formula>MATCH($C$84:$C$118,C35,)</formula>
    </cfRule>
  </conditionalFormatting>
  <conditionalFormatting sqref="C35">
    <cfRule type="cellIs" dxfId="2418" priority="2398" operator="equal">
      <formula>"asd"</formula>
    </cfRule>
  </conditionalFormatting>
  <conditionalFormatting sqref="C35">
    <cfRule type="cellIs" dxfId="2417" priority="2397" operator="equal">
      <formula>MATCH($C$84:$C$118,C35,)</formula>
    </cfRule>
  </conditionalFormatting>
  <conditionalFormatting sqref="C35">
    <cfRule type="cellIs" dxfId="2416" priority="2396" operator="equal">
      <formula>"asd"</formula>
    </cfRule>
  </conditionalFormatting>
  <conditionalFormatting sqref="C35">
    <cfRule type="cellIs" dxfId="2415" priority="2395" operator="equal">
      <formula>MATCH($C$84:$C$118,C35,)</formula>
    </cfRule>
  </conditionalFormatting>
  <conditionalFormatting sqref="C35">
    <cfRule type="cellIs" dxfId="2414" priority="2394" operator="equal">
      <formula>"asd"</formula>
    </cfRule>
  </conditionalFormatting>
  <conditionalFormatting sqref="C35">
    <cfRule type="cellIs" dxfId="2413" priority="2393" operator="equal">
      <formula>MATCH($C$84:$C$118,C35,)</formula>
    </cfRule>
  </conditionalFormatting>
  <conditionalFormatting sqref="C35">
    <cfRule type="cellIs" dxfId="2412" priority="2392" operator="equal">
      <formula>"asd"</formula>
    </cfRule>
  </conditionalFormatting>
  <conditionalFormatting sqref="C35">
    <cfRule type="cellIs" dxfId="2411" priority="2391" operator="equal">
      <formula>MATCH($C$84:$C$118,C35,)</formula>
    </cfRule>
  </conditionalFormatting>
  <conditionalFormatting sqref="C35">
    <cfRule type="cellIs" dxfId="2410" priority="2390" operator="equal">
      <formula>"asd"</formula>
    </cfRule>
  </conditionalFormatting>
  <conditionalFormatting sqref="C35">
    <cfRule type="cellIs" dxfId="2409" priority="2389" operator="equal">
      <formula>MATCH($C$84:$C$118,C35,)</formula>
    </cfRule>
  </conditionalFormatting>
  <conditionalFormatting sqref="C35">
    <cfRule type="cellIs" dxfId="2408" priority="2388" operator="equal">
      <formula>"asd"</formula>
    </cfRule>
  </conditionalFormatting>
  <conditionalFormatting sqref="C35">
    <cfRule type="cellIs" dxfId="2407" priority="2387" operator="equal">
      <formula>MATCH($C$84:$C$118,C35,)</formula>
    </cfRule>
  </conditionalFormatting>
  <conditionalFormatting sqref="C35">
    <cfRule type="cellIs" dxfId="2406" priority="2386" operator="equal">
      <formula>"asd"</formula>
    </cfRule>
  </conditionalFormatting>
  <conditionalFormatting sqref="C35">
    <cfRule type="cellIs" dxfId="2405" priority="2385" operator="equal">
      <formula>MATCH($C$84:$C$118,C35,)</formula>
    </cfRule>
  </conditionalFormatting>
  <conditionalFormatting sqref="C35">
    <cfRule type="cellIs" dxfId="2404" priority="2384" operator="equal">
      <formula>"asd"</formula>
    </cfRule>
  </conditionalFormatting>
  <conditionalFormatting sqref="C35">
    <cfRule type="cellIs" dxfId="2403" priority="2383" operator="equal">
      <formula>MATCH($C$84:$C$118,C35,)</formula>
    </cfRule>
  </conditionalFormatting>
  <conditionalFormatting sqref="C35">
    <cfRule type="cellIs" dxfId="2402" priority="2382" operator="equal">
      <formula>"asd"</formula>
    </cfRule>
  </conditionalFormatting>
  <conditionalFormatting sqref="C35">
    <cfRule type="cellIs" dxfId="2401" priority="2381" operator="equal">
      <formula>MATCH($C$84:$C$118,C35,)</formula>
    </cfRule>
  </conditionalFormatting>
  <conditionalFormatting sqref="C35">
    <cfRule type="cellIs" dxfId="2400" priority="2380" operator="equal">
      <formula>"asd"</formula>
    </cfRule>
  </conditionalFormatting>
  <conditionalFormatting sqref="C35">
    <cfRule type="cellIs" dxfId="2399" priority="2379" operator="equal">
      <formula>MATCH($C$84:$C$118,C35,)</formula>
    </cfRule>
  </conditionalFormatting>
  <conditionalFormatting sqref="C13">
    <cfRule type="cellIs" dxfId="2398" priority="2378" operator="equal">
      <formula>"asd"</formula>
    </cfRule>
  </conditionalFormatting>
  <conditionalFormatting sqref="C13">
    <cfRule type="cellIs" dxfId="2397" priority="2377" operator="equal">
      <formula>MATCH($C$84:$C$118,C13,)</formula>
    </cfRule>
  </conditionalFormatting>
  <conditionalFormatting sqref="C10">
    <cfRule type="cellIs" dxfId="2396" priority="2376" operator="equal">
      <formula>"asd"</formula>
    </cfRule>
  </conditionalFormatting>
  <conditionalFormatting sqref="C10">
    <cfRule type="cellIs" dxfId="2395" priority="2375" operator="equal">
      <formula>MATCH($C$84:$C$118,C10,)</formula>
    </cfRule>
  </conditionalFormatting>
  <conditionalFormatting sqref="C14">
    <cfRule type="cellIs" dxfId="2394" priority="2374" operator="equal">
      <formula>"asd"</formula>
    </cfRule>
  </conditionalFormatting>
  <conditionalFormatting sqref="C14">
    <cfRule type="cellIs" dxfId="2393" priority="2373" operator="equal">
      <formula>MATCH($C$84:$C$118,C14,)</formula>
    </cfRule>
  </conditionalFormatting>
  <conditionalFormatting sqref="C11">
    <cfRule type="cellIs" dxfId="2392" priority="2372" operator="equal">
      <formula>"asd"</formula>
    </cfRule>
  </conditionalFormatting>
  <conditionalFormatting sqref="C11">
    <cfRule type="cellIs" dxfId="2391" priority="2371" operator="equal">
      <formula>MATCH($C$84:$C$118,C11,)</formula>
    </cfRule>
  </conditionalFormatting>
  <conditionalFormatting sqref="C12">
    <cfRule type="cellIs" dxfId="2390" priority="2370" operator="equal">
      <formula>"asd"</formula>
    </cfRule>
  </conditionalFormatting>
  <conditionalFormatting sqref="C12">
    <cfRule type="cellIs" dxfId="2389" priority="2369" operator="equal">
      <formula>MATCH($C$84:$C$118,C12,)</formula>
    </cfRule>
  </conditionalFormatting>
  <conditionalFormatting sqref="C14">
    <cfRule type="cellIs" dxfId="2388" priority="2368" operator="equal">
      <formula>"asd"</formula>
    </cfRule>
  </conditionalFormatting>
  <conditionalFormatting sqref="C14">
    <cfRule type="cellIs" dxfId="2387" priority="2367" operator="equal">
      <formula>MATCH($C$84:$C$118,C14,)</formula>
    </cfRule>
  </conditionalFormatting>
  <conditionalFormatting sqref="C12">
    <cfRule type="cellIs" dxfId="2386" priority="2366" operator="equal">
      <formula>"asd"</formula>
    </cfRule>
  </conditionalFormatting>
  <conditionalFormatting sqref="C12">
    <cfRule type="cellIs" dxfId="2385" priority="2365" operator="equal">
      <formula>MATCH($C$84:$C$118,C12,)</formula>
    </cfRule>
  </conditionalFormatting>
  <conditionalFormatting sqref="C12">
    <cfRule type="cellIs" dxfId="2384" priority="2364" operator="equal">
      <formula>"asd"</formula>
    </cfRule>
  </conditionalFormatting>
  <conditionalFormatting sqref="C12">
    <cfRule type="cellIs" dxfId="2383" priority="2363" operator="equal">
      <formula>MATCH($C$84:$C$118,C12,)</formula>
    </cfRule>
  </conditionalFormatting>
  <conditionalFormatting sqref="C15">
    <cfRule type="cellIs" dxfId="2382" priority="2362" operator="equal">
      <formula>"asd"</formula>
    </cfRule>
  </conditionalFormatting>
  <conditionalFormatting sqref="C15">
    <cfRule type="cellIs" dxfId="2381" priority="2361" operator="equal">
      <formula>MATCH($C$84:$C$118,C15,)</formula>
    </cfRule>
  </conditionalFormatting>
  <conditionalFormatting sqref="C12">
    <cfRule type="cellIs" dxfId="2380" priority="2360" operator="equal">
      <formula>"asd"</formula>
    </cfRule>
  </conditionalFormatting>
  <conditionalFormatting sqref="C12">
    <cfRule type="cellIs" dxfId="2379" priority="2359" operator="equal">
      <formula>MATCH($C$84:$C$118,C12,)</formula>
    </cfRule>
  </conditionalFormatting>
  <conditionalFormatting sqref="C11">
    <cfRule type="cellIs" dxfId="2378" priority="2358" operator="equal">
      <formula>"asd"</formula>
    </cfRule>
  </conditionalFormatting>
  <conditionalFormatting sqref="C11">
    <cfRule type="cellIs" dxfId="2377" priority="2357" operator="equal">
      <formula>MATCH($C$84:$C$118,C11,)</formula>
    </cfRule>
  </conditionalFormatting>
  <conditionalFormatting sqref="C11">
    <cfRule type="cellIs" dxfId="2376" priority="2356" operator="equal">
      <formula>"asd"</formula>
    </cfRule>
  </conditionalFormatting>
  <conditionalFormatting sqref="C11">
    <cfRule type="cellIs" dxfId="2375" priority="2355" operator="equal">
      <formula>MATCH($C$84:$C$118,C11,)</formula>
    </cfRule>
  </conditionalFormatting>
  <conditionalFormatting sqref="C11">
    <cfRule type="cellIs" dxfId="2374" priority="2354" operator="equal">
      <formula>"asd"</formula>
    </cfRule>
  </conditionalFormatting>
  <conditionalFormatting sqref="C11">
    <cfRule type="cellIs" dxfId="2373" priority="2353" operator="equal">
      <formula>MATCH($C$84:$C$118,C11,)</formula>
    </cfRule>
  </conditionalFormatting>
  <conditionalFormatting sqref="C11">
    <cfRule type="cellIs" dxfId="2372" priority="2352" operator="equal">
      <formula>"asd"</formula>
    </cfRule>
  </conditionalFormatting>
  <conditionalFormatting sqref="C11">
    <cfRule type="cellIs" dxfId="2371" priority="2351" operator="equal">
      <formula>MATCH($C$84:$C$118,C11,)</formula>
    </cfRule>
  </conditionalFormatting>
  <conditionalFormatting sqref="C10">
    <cfRule type="cellIs" dxfId="2370" priority="2350" operator="equal">
      <formula>"asd"</formula>
    </cfRule>
  </conditionalFormatting>
  <conditionalFormatting sqref="C10">
    <cfRule type="cellIs" dxfId="2369" priority="2349" operator="equal">
      <formula>MATCH($C$84:$C$118,C10,)</formula>
    </cfRule>
  </conditionalFormatting>
  <conditionalFormatting sqref="C10">
    <cfRule type="cellIs" dxfId="2368" priority="2348" operator="equal">
      <formula>"asd"</formula>
    </cfRule>
  </conditionalFormatting>
  <conditionalFormatting sqref="C10">
    <cfRule type="cellIs" dxfId="2367" priority="2347" operator="equal">
      <formula>MATCH($C$84:$C$118,C10,)</formula>
    </cfRule>
  </conditionalFormatting>
  <conditionalFormatting sqref="C11">
    <cfRule type="cellIs" dxfId="2366" priority="2346" operator="equal">
      <formula>"asd"</formula>
    </cfRule>
  </conditionalFormatting>
  <conditionalFormatting sqref="C11">
    <cfRule type="cellIs" dxfId="2365" priority="2345" operator="equal">
      <formula>MATCH($C$84:$C$118,C11,)</formula>
    </cfRule>
  </conditionalFormatting>
  <conditionalFormatting sqref="C12">
    <cfRule type="cellIs" dxfId="2364" priority="2344" operator="equal">
      <formula>"asd"</formula>
    </cfRule>
  </conditionalFormatting>
  <conditionalFormatting sqref="C12">
    <cfRule type="cellIs" dxfId="2363" priority="2343" operator="equal">
      <formula>MATCH($C$84:$C$118,C12,)</formula>
    </cfRule>
  </conditionalFormatting>
  <conditionalFormatting sqref="C12">
    <cfRule type="cellIs" dxfId="2362" priority="2342" operator="equal">
      <formula>"asd"</formula>
    </cfRule>
  </conditionalFormatting>
  <conditionalFormatting sqref="C12">
    <cfRule type="cellIs" dxfId="2361" priority="2341" operator="equal">
      <formula>MATCH($C$84:$C$118,C12,)</formula>
    </cfRule>
  </conditionalFormatting>
  <conditionalFormatting sqref="C12">
    <cfRule type="cellIs" dxfId="2360" priority="2340" operator="equal">
      <formula>"asd"</formula>
    </cfRule>
  </conditionalFormatting>
  <conditionalFormatting sqref="C12">
    <cfRule type="cellIs" dxfId="2359" priority="2339" operator="equal">
      <formula>MATCH($C$84:$C$118,C12,)</formula>
    </cfRule>
  </conditionalFormatting>
  <conditionalFormatting sqref="C12">
    <cfRule type="cellIs" dxfId="2358" priority="2338" operator="equal">
      <formula>"asd"</formula>
    </cfRule>
  </conditionalFormatting>
  <conditionalFormatting sqref="C12">
    <cfRule type="cellIs" dxfId="2357" priority="2337" operator="equal">
      <formula>MATCH($C$84:$C$118,C12,)</formula>
    </cfRule>
  </conditionalFormatting>
  <conditionalFormatting sqref="C12">
    <cfRule type="cellIs" dxfId="2356" priority="2336" operator="equal">
      <formula>"asd"</formula>
    </cfRule>
  </conditionalFormatting>
  <conditionalFormatting sqref="C12">
    <cfRule type="cellIs" dxfId="2355" priority="2335" operator="equal">
      <formula>MATCH($C$84:$C$118,C12,)</formula>
    </cfRule>
  </conditionalFormatting>
  <conditionalFormatting sqref="C9">
    <cfRule type="cellIs" dxfId="2354" priority="2334" operator="equal">
      <formula>"asd"</formula>
    </cfRule>
  </conditionalFormatting>
  <conditionalFormatting sqref="C9">
    <cfRule type="cellIs" dxfId="2353" priority="2333" operator="equal">
      <formula>MATCH($C$84:$C$118,C9,)</formula>
    </cfRule>
  </conditionalFormatting>
  <conditionalFormatting sqref="C9">
    <cfRule type="cellIs" dxfId="2352" priority="2332" operator="equal">
      <formula>"asd"</formula>
    </cfRule>
  </conditionalFormatting>
  <conditionalFormatting sqref="C9">
    <cfRule type="cellIs" dxfId="2351" priority="2331" operator="equal">
      <formula>MATCH($C$84:$C$118,C9,)</formula>
    </cfRule>
  </conditionalFormatting>
  <conditionalFormatting sqref="C9">
    <cfRule type="cellIs" dxfId="2350" priority="2330" operator="equal">
      <formula>"asd"</formula>
    </cfRule>
  </conditionalFormatting>
  <conditionalFormatting sqref="C9">
    <cfRule type="cellIs" dxfId="2349" priority="2329" operator="equal">
      <formula>MATCH($C$84:$C$118,C9,)</formula>
    </cfRule>
  </conditionalFormatting>
  <conditionalFormatting sqref="C9">
    <cfRule type="cellIs" dxfId="2348" priority="2328" operator="equal">
      <formula>"asd"</formula>
    </cfRule>
  </conditionalFormatting>
  <conditionalFormatting sqref="C9">
    <cfRule type="cellIs" dxfId="2347" priority="2327" operator="equal">
      <formula>MATCH($C$84:$C$118,C9,)</formula>
    </cfRule>
  </conditionalFormatting>
  <conditionalFormatting sqref="C14">
    <cfRule type="cellIs" dxfId="2346" priority="2326" operator="equal">
      <formula>"asd"</formula>
    </cfRule>
  </conditionalFormatting>
  <conditionalFormatting sqref="C14">
    <cfRule type="cellIs" dxfId="2345" priority="2325" operator="equal">
      <formula>MATCH($C$84:$C$118,C14,)</formula>
    </cfRule>
  </conditionalFormatting>
  <conditionalFormatting sqref="C15">
    <cfRule type="cellIs" dxfId="2344" priority="2324" operator="equal">
      <formula>"asd"</formula>
    </cfRule>
  </conditionalFormatting>
  <conditionalFormatting sqref="C15">
    <cfRule type="cellIs" dxfId="2343" priority="2323" operator="equal">
      <formula>MATCH($C$84:$C$118,C15,)</formula>
    </cfRule>
  </conditionalFormatting>
  <conditionalFormatting sqref="C15">
    <cfRule type="cellIs" dxfId="2342" priority="2322" operator="equal">
      <formula>"asd"</formula>
    </cfRule>
  </conditionalFormatting>
  <conditionalFormatting sqref="C15">
    <cfRule type="cellIs" dxfId="2341" priority="2321" operator="equal">
      <formula>MATCH($C$84:$C$118,C15,)</formula>
    </cfRule>
  </conditionalFormatting>
  <conditionalFormatting sqref="C15">
    <cfRule type="cellIs" dxfId="2340" priority="2320" operator="equal">
      <formula>"asd"</formula>
    </cfRule>
  </conditionalFormatting>
  <conditionalFormatting sqref="C15">
    <cfRule type="cellIs" dxfId="2339" priority="2319" operator="equal">
      <formula>MATCH($C$84:$C$118,C15,)</formula>
    </cfRule>
  </conditionalFormatting>
  <conditionalFormatting sqref="C15">
    <cfRule type="cellIs" dxfId="2338" priority="2318" operator="equal">
      <formula>"asd"</formula>
    </cfRule>
  </conditionalFormatting>
  <conditionalFormatting sqref="C15">
    <cfRule type="cellIs" dxfId="2337" priority="2317" operator="equal">
      <formula>MATCH($C$84:$C$118,C15,)</formula>
    </cfRule>
  </conditionalFormatting>
  <conditionalFormatting sqref="C15">
    <cfRule type="cellIs" dxfId="2336" priority="2316" operator="equal">
      <formula>"asd"</formula>
    </cfRule>
  </conditionalFormatting>
  <conditionalFormatting sqref="C15">
    <cfRule type="cellIs" dxfId="2335" priority="2315" operator="equal">
      <formula>MATCH($C$84:$C$118,C15,)</formula>
    </cfRule>
  </conditionalFormatting>
  <conditionalFormatting sqref="C17">
    <cfRule type="cellIs" dxfId="2334" priority="2314" operator="equal">
      <formula>"asd"</formula>
    </cfRule>
  </conditionalFormatting>
  <conditionalFormatting sqref="C17">
    <cfRule type="cellIs" dxfId="2333" priority="2313" operator="equal">
      <formula>MATCH($C$84:$C$118,C17,)</formula>
    </cfRule>
  </conditionalFormatting>
  <conditionalFormatting sqref="C17">
    <cfRule type="cellIs" dxfId="2332" priority="2312" operator="equal">
      <formula>"asd"</formula>
    </cfRule>
  </conditionalFormatting>
  <conditionalFormatting sqref="C17">
    <cfRule type="cellIs" dxfId="2331" priority="2311" operator="equal">
      <formula>MATCH($C$84:$C$118,C17,)</formula>
    </cfRule>
  </conditionalFormatting>
  <conditionalFormatting sqref="C17">
    <cfRule type="cellIs" dxfId="2330" priority="2310" operator="equal">
      <formula>"asd"</formula>
    </cfRule>
  </conditionalFormatting>
  <conditionalFormatting sqref="C17">
    <cfRule type="cellIs" dxfId="2329" priority="2309" operator="equal">
      <formula>MATCH($C$84:$C$118,C17,)</formula>
    </cfRule>
  </conditionalFormatting>
  <conditionalFormatting sqref="C17">
    <cfRule type="cellIs" dxfId="2328" priority="2308" operator="equal">
      <formula>"asd"</formula>
    </cfRule>
  </conditionalFormatting>
  <conditionalFormatting sqref="C17">
    <cfRule type="cellIs" dxfId="2327" priority="2307" operator="equal">
      <formula>MATCH($C$84:$C$118,C17,)</formula>
    </cfRule>
  </conditionalFormatting>
  <conditionalFormatting sqref="C17">
    <cfRule type="cellIs" dxfId="2326" priority="2306" operator="equal">
      <formula>"asd"</formula>
    </cfRule>
  </conditionalFormatting>
  <conditionalFormatting sqref="C17">
    <cfRule type="cellIs" dxfId="2325" priority="2305" operator="equal">
      <formula>MATCH($C$84:$C$118,C17,)</formula>
    </cfRule>
  </conditionalFormatting>
  <conditionalFormatting sqref="C14">
    <cfRule type="cellIs" dxfId="2324" priority="2304" operator="equal">
      <formula>"asd"</formula>
    </cfRule>
  </conditionalFormatting>
  <conditionalFormatting sqref="C14">
    <cfRule type="cellIs" dxfId="2323" priority="2303" operator="equal">
      <formula>MATCH($C$84:$C$118,C14,)</formula>
    </cfRule>
  </conditionalFormatting>
  <conditionalFormatting sqref="C14">
    <cfRule type="cellIs" dxfId="2322" priority="2302" operator="equal">
      <formula>"asd"</formula>
    </cfRule>
  </conditionalFormatting>
  <conditionalFormatting sqref="C14">
    <cfRule type="cellIs" dxfId="2321" priority="2301" operator="equal">
      <formula>MATCH($C$84:$C$118,C14,)</formula>
    </cfRule>
  </conditionalFormatting>
  <conditionalFormatting sqref="C14">
    <cfRule type="cellIs" dxfId="2320" priority="2300" operator="equal">
      <formula>"asd"</formula>
    </cfRule>
  </conditionalFormatting>
  <conditionalFormatting sqref="C14">
    <cfRule type="cellIs" dxfId="2319" priority="2299" operator="equal">
      <formula>MATCH($C$84:$C$118,C14,)</formula>
    </cfRule>
  </conditionalFormatting>
  <conditionalFormatting sqref="C14">
    <cfRule type="cellIs" dxfId="2318" priority="2298" operator="equal">
      <formula>"asd"</formula>
    </cfRule>
  </conditionalFormatting>
  <conditionalFormatting sqref="C14">
    <cfRule type="cellIs" dxfId="2317" priority="2297" operator="equal">
      <formula>MATCH($C$84:$C$118,C14,)</formula>
    </cfRule>
  </conditionalFormatting>
  <conditionalFormatting sqref="C15">
    <cfRule type="cellIs" dxfId="2316" priority="2296" operator="equal">
      <formula>"asd"</formula>
    </cfRule>
  </conditionalFormatting>
  <conditionalFormatting sqref="C15">
    <cfRule type="cellIs" dxfId="2315" priority="2295" operator="equal">
      <formula>MATCH($C$84:$C$118,C15,)</formula>
    </cfRule>
  </conditionalFormatting>
  <conditionalFormatting sqref="C14">
    <cfRule type="cellIs" dxfId="2314" priority="2294" operator="equal">
      <formula>"asd"</formula>
    </cfRule>
  </conditionalFormatting>
  <conditionalFormatting sqref="C14">
    <cfRule type="cellIs" dxfId="2313" priority="2293" operator="equal">
      <formula>MATCH($C$84:$C$118,C14,)</formula>
    </cfRule>
  </conditionalFormatting>
  <conditionalFormatting sqref="C14">
    <cfRule type="cellIs" dxfId="2312" priority="2292" operator="equal">
      <formula>"asd"</formula>
    </cfRule>
  </conditionalFormatting>
  <conditionalFormatting sqref="C14">
    <cfRule type="cellIs" dxfId="2311" priority="2291" operator="equal">
      <formula>MATCH($C$84:$C$118,C14,)</formula>
    </cfRule>
  </conditionalFormatting>
  <conditionalFormatting sqref="C14">
    <cfRule type="cellIs" dxfId="2310" priority="2290" operator="equal">
      <formula>"asd"</formula>
    </cfRule>
  </conditionalFormatting>
  <conditionalFormatting sqref="C14">
    <cfRule type="cellIs" dxfId="2309" priority="2289" operator="equal">
      <formula>MATCH($C$84:$C$118,C14,)</formula>
    </cfRule>
  </conditionalFormatting>
  <conditionalFormatting sqref="C15">
    <cfRule type="cellIs" dxfId="2308" priority="2288" operator="equal">
      <formula>"asd"</formula>
    </cfRule>
  </conditionalFormatting>
  <conditionalFormatting sqref="C15">
    <cfRule type="cellIs" dxfId="2307" priority="2287" operator="equal">
      <formula>MATCH($C$84:$C$118,C15,)</formula>
    </cfRule>
  </conditionalFormatting>
  <conditionalFormatting sqref="C14">
    <cfRule type="cellIs" dxfId="2306" priority="2286" operator="equal">
      <formula>"asd"</formula>
    </cfRule>
  </conditionalFormatting>
  <conditionalFormatting sqref="C14">
    <cfRule type="cellIs" dxfId="2305" priority="2285" operator="equal">
      <formula>MATCH($C$84:$C$118,C14,)</formula>
    </cfRule>
  </conditionalFormatting>
  <conditionalFormatting sqref="C14">
    <cfRule type="cellIs" dxfId="2304" priority="2284" operator="equal">
      <formula>"asd"</formula>
    </cfRule>
  </conditionalFormatting>
  <conditionalFormatting sqref="C14">
    <cfRule type="cellIs" dxfId="2303" priority="2283" operator="equal">
      <formula>MATCH($C$84:$C$118,C14,)</formula>
    </cfRule>
  </conditionalFormatting>
  <conditionalFormatting sqref="C15">
    <cfRule type="cellIs" dxfId="2302" priority="2282" operator="equal">
      <formula>"asd"</formula>
    </cfRule>
  </conditionalFormatting>
  <conditionalFormatting sqref="C15">
    <cfRule type="cellIs" dxfId="2301" priority="2281" operator="equal">
      <formula>MATCH($C$84:$C$118,C15,)</formula>
    </cfRule>
  </conditionalFormatting>
  <conditionalFormatting sqref="C14">
    <cfRule type="cellIs" dxfId="2300" priority="2280" operator="equal">
      <formula>"asd"</formula>
    </cfRule>
  </conditionalFormatting>
  <conditionalFormatting sqref="C14">
    <cfRule type="cellIs" dxfId="2299" priority="2279" operator="equal">
      <formula>MATCH($C$84:$C$118,C14,)</formula>
    </cfRule>
  </conditionalFormatting>
  <conditionalFormatting sqref="C15">
    <cfRule type="cellIs" dxfId="2298" priority="2278" operator="equal">
      <formula>"asd"</formula>
    </cfRule>
  </conditionalFormatting>
  <conditionalFormatting sqref="C15">
    <cfRule type="cellIs" dxfId="2297" priority="2277" operator="equal">
      <formula>MATCH($C$84:$C$118,C15,)</formula>
    </cfRule>
  </conditionalFormatting>
  <conditionalFormatting sqref="C15">
    <cfRule type="cellIs" dxfId="2296" priority="2276" operator="equal">
      <formula>"asd"</formula>
    </cfRule>
  </conditionalFormatting>
  <conditionalFormatting sqref="C15">
    <cfRule type="cellIs" dxfId="2295" priority="2275" operator="equal">
      <formula>MATCH($C$84:$C$118,C15,)</formula>
    </cfRule>
  </conditionalFormatting>
  <conditionalFormatting sqref="C29">
    <cfRule type="cellIs" dxfId="2294" priority="2274" operator="equal">
      <formula>"asd"</formula>
    </cfRule>
  </conditionalFormatting>
  <conditionalFormatting sqref="C29">
    <cfRule type="cellIs" dxfId="2293" priority="2273" operator="equal">
      <formula>MATCH($C$84:$C$118,C29,)</formula>
    </cfRule>
  </conditionalFormatting>
  <conditionalFormatting sqref="C29">
    <cfRule type="cellIs" dxfId="2292" priority="2272" operator="equal">
      <formula>"asd"</formula>
    </cfRule>
  </conditionalFormatting>
  <conditionalFormatting sqref="C29">
    <cfRule type="cellIs" dxfId="2291" priority="2271" operator="equal">
      <formula>MATCH($C$84:$C$118,C29,)</formula>
    </cfRule>
  </conditionalFormatting>
  <conditionalFormatting sqref="C29">
    <cfRule type="cellIs" dxfId="2290" priority="2270" operator="equal">
      <formula>"asd"</formula>
    </cfRule>
  </conditionalFormatting>
  <conditionalFormatting sqref="C29">
    <cfRule type="cellIs" dxfId="2289" priority="2269" operator="equal">
      <formula>MATCH($C$84:$C$118,C29,)</formula>
    </cfRule>
  </conditionalFormatting>
  <conditionalFormatting sqref="C29">
    <cfRule type="cellIs" dxfId="2288" priority="2268" operator="equal">
      <formula>"asd"</formula>
    </cfRule>
  </conditionalFormatting>
  <conditionalFormatting sqref="C29">
    <cfRule type="cellIs" dxfId="2287" priority="2267" operator="equal">
      <formula>MATCH($C$84:$C$118,C29,)</formula>
    </cfRule>
  </conditionalFormatting>
  <conditionalFormatting sqref="C30">
    <cfRule type="cellIs" dxfId="2286" priority="2266" operator="equal">
      <formula>"asd"</formula>
    </cfRule>
  </conditionalFormatting>
  <conditionalFormatting sqref="C30">
    <cfRule type="cellIs" dxfId="2285" priority="2265" operator="equal">
      <formula>MATCH($C$84:$C$118,C30,)</formula>
    </cfRule>
  </conditionalFormatting>
  <conditionalFormatting sqref="C30">
    <cfRule type="cellIs" dxfId="2284" priority="2264" operator="equal">
      <formula>"asd"</formula>
    </cfRule>
  </conditionalFormatting>
  <conditionalFormatting sqref="C30">
    <cfRule type="cellIs" dxfId="2283" priority="2263" operator="equal">
      <formula>MATCH($C$84:$C$118,C30,)</formula>
    </cfRule>
  </conditionalFormatting>
  <conditionalFormatting sqref="C30">
    <cfRule type="cellIs" dxfId="2282" priority="2262" operator="equal">
      <formula>"asd"</formula>
    </cfRule>
  </conditionalFormatting>
  <conditionalFormatting sqref="C30">
    <cfRule type="cellIs" dxfId="2281" priority="2261" operator="equal">
      <formula>MATCH($C$84:$C$118,C30,)</formula>
    </cfRule>
  </conditionalFormatting>
  <conditionalFormatting sqref="C30">
    <cfRule type="cellIs" dxfId="2280" priority="2260" operator="equal">
      <formula>"asd"</formula>
    </cfRule>
  </conditionalFormatting>
  <conditionalFormatting sqref="C30">
    <cfRule type="cellIs" dxfId="2279" priority="2259" operator="equal">
      <formula>MATCH($C$84:$C$118,C30,)</formula>
    </cfRule>
  </conditionalFormatting>
  <conditionalFormatting sqref="C23">
    <cfRule type="cellIs" dxfId="2278" priority="2258" operator="equal">
      <formula>"asd"</formula>
    </cfRule>
  </conditionalFormatting>
  <conditionalFormatting sqref="C23">
    <cfRule type="cellIs" dxfId="2277" priority="2257" operator="equal">
      <formula>MATCH($C$84:$C$118,C23,)</formula>
    </cfRule>
  </conditionalFormatting>
  <conditionalFormatting sqref="C23">
    <cfRule type="cellIs" dxfId="2276" priority="2256" operator="equal">
      <formula>"asd"</formula>
    </cfRule>
  </conditionalFormatting>
  <conditionalFormatting sqref="C23">
    <cfRule type="cellIs" dxfId="2275" priority="2255" operator="equal">
      <formula>MATCH($C$84:$C$118,C23,)</formula>
    </cfRule>
  </conditionalFormatting>
  <conditionalFormatting sqref="C23">
    <cfRule type="cellIs" dxfId="2274" priority="2254" operator="equal">
      <formula>"asd"</formula>
    </cfRule>
  </conditionalFormatting>
  <conditionalFormatting sqref="C23">
    <cfRule type="cellIs" dxfId="2273" priority="2253" operator="equal">
      <formula>MATCH($C$84:$C$118,C23,)</formula>
    </cfRule>
  </conditionalFormatting>
  <conditionalFormatting sqref="C23">
    <cfRule type="cellIs" dxfId="2272" priority="2252" operator="equal">
      <formula>"asd"</formula>
    </cfRule>
  </conditionalFormatting>
  <conditionalFormatting sqref="C23">
    <cfRule type="cellIs" dxfId="2271" priority="2251" operator="equal">
      <formula>MATCH($C$84:$C$118,C23,)</formula>
    </cfRule>
  </conditionalFormatting>
  <conditionalFormatting sqref="C23">
    <cfRule type="cellIs" dxfId="2270" priority="2250" operator="equal">
      <formula>"asd"</formula>
    </cfRule>
  </conditionalFormatting>
  <conditionalFormatting sqref="C23">
    <cfRule type="cellIs" dxfId="2269" priority="2249" operator="equal">
      <formula>MATCH($C$84:$C$118,C23,)</formula>
    </cfRule>
  </conditionalFormatting>
  <conditionalFormatting sqref="C23">
    <cfRule type="cellIs" dxfId="2268" priority="2248" operator="equal">
      <formula>"asd"</formula>
    </cfRule>
  </conditionalFormatting>
  <conditionalFormatting sqref="C23">
    <cfRule type="cellIs" dxfId="2267" priority="2247" operator="equal">
      <formula>MATCH($C$84:$C$118,C23,)</formula>
    </cfRule>
  </conditionalFormatting>
  <conditionalFormatting sqref="C23">
    <cfRule type="cellIs" dxfId="2266" priority="2246" operator="equal">
      <formula>"asd"</formula>
    </cfRule>
  </conditionalFormatting>
  <conditionalFormatting sqref="C23">
    <cfRule type="cellIs" dxfId="2265" priority="2245" operator="equal">
      <formula>MATCH($C$84:$C$118,C23,)</formula>
    </cfRule>
  </conditionalFormatting>
  <conditionalFormatting sqref="C7">
    <cfRule type="cellIs" dxfId="2264" priority="2244" operator="equal">
      <formula>"asd"</formula>
    </cfRule>
  </conditionalFormatting>
  <conditionalFormatting sqref="C7">
    <cfRule type="cellIs" dxfId="2263" priority="2243" operator="equal">
      <formula>MATCH($C$84:$C$118,C7,)</formula>
    </cfRule>
  </conditionalFormatting>
  <conditionalFormatting sqref="C7">
    <cfRule type="cellIs" dxfId="2262" priority="2242" operator="equal">
      <formula>"asd"</formula>
    </cfRule>
  </conditionalFormatting>
  <conditionalFormatting sqref="C7">
    <cfRule type="cellIs" dxfId="2261" priority="2241" operator="equal">
      <formula>MATCH($C$84:$C$118,C7,)</formula>
    </cfRule>
  </conditionalFormatting>
  <conditionalFormatting sqref="C7">
    <cfRule type="cellIs" dxfId="2260" priority="2240" operator="equal">
      <formula>"asd"</formula>
    </cfRule>
  </conditionalFormatting>
  <conditionalFormatting sqref="C7">
    <cfRule type="cellIs" dxfId="2259" priority="2239" operator="equal">
      <formula>MATCH($C$84:$C$118,C7,)</formula>
    </cfRule>
  </conditionalFormatting>
  <conditionalFormatting sqref="C9">
    <cfRule type="cellIs" dxfId="2258" priority="2238" operator="equal">
      <formula>"asd"</formula>
    </cfRule>
  </conditionalFormatting>
  <conditionalFormatting sqref="C9">
    <cfRule type="cellIs" dxfId="2257" priority="2237" operator="equal">
      <formula>MATCH($C$84:$C$118,C9,)</formula>
    </cfRule>
  </conditionalFormatting>
  <conditionalFormatting sqref="C9">
    <cfRule type="cellIs" dxfId="2256" priority="2236" operator="equal">
      <formula>"asd"</formula>
    </cfRule>
  </conditionalFormatting>
  <conditionalFormatting sqref="C9">
    <cfRule type="cellIs" dxfId="2255" priority="2235" operator="equal">
      <formula>MATCH($C$84:$C$118,C9,)</formula>
    </cfRule>
  </conditionalFormatting>
  <conditionalFormatting sqref="C9">
    <cfRule type="cellIs" dxfId="2254" priority="2234" operator="equal">
      <formula>"asd"</formula>
    </cfRule>
  </conditionalFormatting>
  <conditionalFormatting sqref="C9">
    <cfRule type="cellIs" dxfId="2253" priority="2233" operator="equal">
      <formula>MATCH($C$84:$C$118,C9,)</formula>
    </cfRule>
  </conditionalFormatting>
  <conditionalFormatting sqref="C7">
    <cfRule type="cellIs" dxfId="2252" priority="2232" operator="equal">
      <formula>"asd"</formula>
    </cfRule>
  </conditionalFormatting>
  <conditionalFormatting sqref="C7">
    <cfRule type="cellIs" dxfId="2251" priority="2231" operator="equal">
      <formula>MATCH($C$84:$C$118,C7,)</formula>
    </cfRule>
  </conditionalFormatting>
  <conditionalFormatting sqref="C10">
    <cfRule type="cellIs" dxfId="2250" priority="2230" operator="equal">
      <formula>"asd"</formula>
    </cfRule>
  </conditionalFormatting>
  <conditionalFormatting sqref="C10">
    <cfRule type="cellIs" dxfId="2249" priority="2229" operator="equal">
      <formula>MATCH($C$84:$C$118,C10,)</formula>
    </cfRule>
  </conditionalFormatting>
  <conditionalFormatting sqref="C10">
    <cfRule type="cellIs" dxfId="2248" priority="2228" operator="equal">
      <formula>"asd"</formula>
    </cfRule>
  </conditionalFormatting>
  <conditionalFormatting sqref="C10">
    <cfRule type="cellIs" dxfId="2247" priority="2227" operator="equal">
      <formula>MATCH($C$84:$C$118,C10,)</formula>
    </cfRule>
  </conditionalFormatting>
  <conditionalFormatting sqref="C10">
    <cfRule type="cellIs" dxfId="2246" priority="2226" operator="equal">
      <formula>"asd"</formula>
    </cfRule>
  </conditionalFormatting>
  <conditionalFormatting sqref="C10">
    <cfRule type="cellIs" dxfId="2245" priority="2225" operator="equal">
      <formula>MATCH($C$84:$C$118,C10,)</formula>
    </cfRule>
  </conditionalFormatting>
  <conditionalFormatting sqref="C10">
    <cfRule type="cellIs" dxfId="2244" priority="2224" operator="equal">
      <formula>"asd"</formula>
    </cfRule>
  </conditionalFormatting>
  <conditionalFormatting sqref="C10">
    <cfRule type="cellIs" dxfId="2243" priority="2223" operator="equal">
      <formula>MATCH($C$84:$C$118,C10,)</formula>
    </cfRule>
  </conditionalFormatting>
  <conditionalFormatting sqref="C8">
    <cfRule type="cellIs" dxfId="2242" priority="2222" operator="equal">
      <formula>"asd"</formula>
    </cfRule>
  </conditionalFormatting>
  <conditionalFormatting sqref="C8">
    <cfRule type="cellIs" dxfId="2241" priority="2221" operator="equal">
      <formula>MATCH($C$84:$C$118,C8,)</formula>
    </cfRule>
  </conditionalFormatting>
  <conditionalFormatting sqref="C8">
    <cfRule type="cellIs" dxfId="2240" priority="2220" operator="equal">
      <formula>"asd"</formula>
    </cfRule>
  </conditionalFormatting>
  <conditionalFormatting sqref="C8">
    <cfRule type="cellIs" dxfId="2239" priority="2219" operator="equal">
      <formula>MATCH($C$84:$C$118,C8,)</formula>
    </cfRule>
  </conditionalFormatting>
  <conditionalFormatting sqref="C8">
    <cfRule type="cellIs" dxfId="2238" priority="2218" operator="equal">
      <formula>"asd"</formula>
    </cfRule>
  </conditionalFormatting>
  <conditionalFormatting sqref="C8">
    <cfRule type="cellIs" dxfId="2237" priority="2217" operator="equal">
      <formula>MATCH($C$84:$C$118,C8,)</formula>
    </cfRule>
  </conditionalFormatting>
  <conditionalFormatting sqref="C10">
    <cfRule type="cellIs" dxfId="2236" priority="2216" operator="equal">
      <formula>"asd"</formula>
    </cfRule>
  </conditionalFormatting>
  <conditionalFormatting sqref="C10">
    <cfRule type="cellIs" dxfId="2235" priority="2215" operator="equal">
      <formula>MATCH($C$84:$C$118,C10,)</formula>
    </cfRule>
  </conditionalFormatting>
  <conditionalFormatting sqref="C10">
    <cfRule type="cellIs" dxfId="2234" priority="2214" operator="equal">
      <formula>"asd"</formula>
    </cfRule>
  </conditionalFormatting>
  <conditionalFormatting sqref="C10">
    <cfRule type="cellIs" dxfId="2233" priority="2213" operator="equal">
      <formula>MATCH($C$84:$C$118,C10,)</formula>
    </cfRule>
  </conditionalFormatting>
  <conditionalFormatting sqref="C10">
    <cfRule type="cellIs" dxfId="2232" priority="2212" operator="equal">
      <formula>"asd"</formula>
    </cfRule>
  </conditionalFormatting>
  <conditionalFormatting sqref="C10">
    <cfRule type="cellIs" dxfId="2231" priority="2211" operator="equal">
      <formula>MATCH($C$84:$C$118,C10,)</formula>
    </cfRule>
  </conditionalFormatting>
  <conditionalFormatting sqref="C11">
    <cfRule type="cellIs" dxfId="2230" priority="2210" operator="equal">
      <formula>"asd"</formula>
    </cfRule>
  </conditionalFormatting>
  <conditionalFormatting sqref="C11">
    <cfRule type="cellIs" dxfId="2229" priority="2209" operator="equal">
      <formula>MATCH($C$84:$C$118,C11,)</formula>
    </cfRule>
  </conditionalFormatting>
  <conditionalFormatting sqref="C11">
    <cfRule type="cellIs" dxfId="2228" priority="2208" operator="equal">
      <formula>"asd"</formula>
    </cfRule>
  </conditionalFormatting>
  <conditionalFormatting sqref="C11">
    <cfRule type="cellIs" dxfId="2227" priority="2207" operator="equal">
      <formula>MATCH($C$84:$C$118,C11,)</formula>
    </cfRule>
  </conditionalFormatting>
  <conditionalFormatting sqref="C11">
    <cfRule type="cellIs" dxfId="2226" priority="2206" operator="equal">
      <formula>"asd"</formula>
    </cfRule>
  </conditionalFormatting>
  <conditionalFormatting sqref="C11">
    <cfRule type="cellIs" dxfId="2225" priority="2205" operator="equal">
      <formula>MATCH($C$84:$C$118,C11,)</formula>
    </cfRule>
  </conditionalFormatting>
  <conditionalFormatting sqref="C11">
    <cfRule type="cellIs" dxfId="2224" priority="2204" operator="equal">
      <formula>"asd"</formula>
    </cfRule>
  </conditionalFormatting>
  <conditionalFormatting sqref="C11">
    <cfRule type="cellIs" dxfId="2223" priority="2203" operator="equal">
      <formula>MATCH($C$84:$C$118,C11,)</formula>
    </cfRule>
  </conditionalFormatting>
  <conditionalFormatting sqref="C12">
    <cfRule type="cellIs" dxfId="2222" priority="2202" operator="equal">
      <formula>"asd"</formula>
    </cfRule>
  </conditionalFormatting>
  <conditionalFormatting sqref="C12">
    <cfRule type="cellIs" dxfId="2221" priority="2201" operator="equal">
      <formula>MATCH($C$84:$C$118,C12,)</formula>
    </cfRule>
  </conditionalFormatting>
  <conditionalFormatting sqref="C13">
    <cfRule type="cellIs" dxfId="2220" priority="2200" operator="equal">
      <formula>"asd"</formula>
    </cfRule>
  </conditionalFormatting>
  <conditionalFormatting sqref="C13">
    <cfRule type="cellIs" dxfId="2219" priority="2199" operator="equal">
      <formula>MATCH($C$84:$C$118,C13,)</formula>
    </cfRule>
  </conditionalFormatting>
  <conditionalFormatting sqref="C11">
    <cfRule type="cellIs" dxfId="2218" priority="2198" operator="equal">
      <formula>"asd"</formula>
    </cfRule>
  </conditionalFormatting>
  <conditionalFormatting sqref="C11">
    <cfRule type="cellIs" dxfId="2217" priority="2197" operator="equal">
      <formula>MATCH($C$84:$C$118,C11,)</formula>
    </cfRule>
  </conditionalFormatting>
  <conditionalFormatting sqref="C13">
    <cfRule type="cellIs" dxfId="2216" priority="2196" operator="equal">
      <formula>"asd"</formula>
    </cfRule>
  </conditionalFormatting>
  <conditionalFormatting sqref="C13">
    <cfRule type="cellIs" dxfId="2215" priority="2195" operator="equal">
      <formula>MATCH($C$84:$C$118,C13,)</formula>
    </cfRule>
  </conditionalFormatting>
  <conditionalFormatting sqref="C11">
    <cfRule type="cellIs" dxfId="2214" priority="2194" operator="equal">
      <formula>"asd"</formula>
    </cfRule>
  </conditionalFormatting>
  <conditionalFormatting sqref="C11">
    <cfRule type="cellIs" dxfId="2213" priority="2193" operator="equal">
      <formula>MATCH($C$84:$C$118,C11,)</formula>
    </cfRule>
  </conditionalFormatting>
  <conditionalFormatting sqref="C11">
    <cfRule type="cellIs" dxfId="2212" priority="2192" operator="equal">
      <formula>"asd"</formula>
    </cfRule>
  </conditionalFormatting>
  <conditionalFormatting sqref="C11">
    <cfRule type="cellIs" dxfId="2211" priority="2191" operator="equal">
      <formula>MATCH($C$84:$C$118,C11,)</formula>
    </cfRule>
  </conditionalFormatting>
  <conditionalFormatting sqref="C14">
    <cfRule type="cellIs" dxfId="2210" priority="2190" operator="equal">
      <formula>"asd"</formula>
    </cfRule>
  </conditionalFormatting>
  <conditionalFormatting sqref="C14">
    <cfRule type="cellIs" dxfId="2209" priority="2189" operator="equal">
      <formula>MATCH($C$84:$C$118,C14,)</formula>
    </cfRule>
  </conditionalFormatting>
  <conditionalFormatting sqref="C11">
    <cfRule type="cellIs" dxfId="2208" priority="2188" operator="equal">
      <formula>"asd"</formula>
    </cfRule>
  </conditionalFormatting>
  <conditionalFormatting sqref="C11">
    <cfRule type="cellIs" dxfId="2207" priority="2187" operator="equal">
      <formula>MATCH($C$84:$C$118,C11,)</formula>
    </cfRule>
  </conditionalFormatting>
  <conditionalFormatting sqref="C11">
    <cfRule type="cellIs" dxfId="2206" priority="2186" operator="equal">
      <formula>"asd"</formula>
    </cfRule>
  </conditionalFormatting>
  <conditionalFormatting sqref="C11">
    <cfRule type="cellIs" dxfId="2205" priority="2185" operator="equal">
      <formula>MATCH($C$84:$C$118,C11,)</formula>
    </cfRule>
  </conditionalFormatting>
  <conditionalFormatting sqref="C11">
    <cfRule type="cellIs" dxfId="2204" priority="2184" operator="equal">
      <formula>"asd"</formula>
    </cfRule>
  </conditionalFormatting>
  <conditionalFormatting sqref="C11">
    <cfRule type="cellIs" dxfId="2203" priority="2183" operator="equal">
      <formula>MATCH($C$84:$C$118,C11,)</formula>
    </cfRule>
  </conditionalFormatting>
  <conditionalFormatting sqref="C11">
    <cfRule type="cellIs" dxfId="2202" priority="2182" operator="equal">
      <formula>"asd"</formula>
    </cfRule>
  </conditionalFormatting>
  <conditionalFormatting sqref="C11">
    <cfRule type="cellIs" dxfId="2201" priority="2181" operator="equal">
      <formula>MATCH($C$84:$C$118,C11,)</formula>
    </cfRule>
  </conditionalFormatting>
  <conditionalFormatting sqref="C11">
    <cfRule type="cellIs" dxfId="2200" priority="2180" operator="equal">
      <formula>"asd"</formula>
    </cfRule>
  </conditionalFormatting>
  <conditionalFormatting sqref="C11">
    <cfRule type="cellIs" dxfId="2199" priority="2179" operator="equal">
      <formula>MATCH($C$84:$C$118,C11,)</formula>
    </cfRule>
  </conditionalFormatting>
  <conditionalFormatting sqref="C11">
    <cfRule type="cellIs" dxfId="2198" priority="2178" operator="equal">
      <formula>"asd"</formula>
    </cfRule>
  </conditionalFormatting>
  <conditionalFormatting sqref="C11">
    <cfRule type="cellIs" dxfId="2197" priority="2177" operator="equal">
      <formula>MATCH($C$84:$C$118,C11,)</formula>
    </cfRule>
  </conditionalFormatting>
  <conditionalFormatting sqref="C13">
    <cfRule type="cellIs" dxfId="2196" priority="2176" operator="equal">
      <formula>"asd"</formula>
    </cfRule>
  </conditionalFormatting>
  <conditionalFormatting sqref="C13">
    <cfRule type="cellIs" dxfId="2195" priority="2175" operator="equal">
      <formula>MATCH($C$84:$C$118,C13,)</formula>
    </cfRule>
  </conditionalFormatting>
  <conditionalFormatting sqref="C14">
    <cfRule type="cellIs" dxfId="2194" priority="2174" operator="equal">
      <formula>"asd"</formula>
    </cfRule>
  </conditionalFormatting>
  <conditionalFormatting sqref="C14">
    <cfRule type="cellIs" dxfId="2193" priority="2173" operator="equal">
      <formula>MATCH($C$84:$C$118,C14,)</formula>
    </cfRule>
  </conditionalFormatting>
  <conditionalFormatting sqref="C14">
    <cfRule type="cellIs" dxfId="2192" priority="2172" operator="equal">
      <formula>"asd"</formula>
    </cfRule>
  </conditionalFormatting>
  <conditionalFormatting sqref="C14">
    <cfRule type="cellIs" dxfId="2191" priority="2171" operator="equal">
      <formula>MATCH($C$84:$C$118,C14,)</formula>
    </cfRule>
  </conditionalFormatting>
  <conditionalFormatting sqref="C15">
    <cfRule type="cellIs" dxfId="2190" priority="2170" operator="equal">
      <formula>"asd"</formula>
    </cfRule>
  </conditionalFormatting>
  <conditionalFormatting sqref="C15">
    <cfRule type="cellIs" dxfId="2189" priority="2169" operator="equal">
      <formula>MATCH($C$84:$C$118,C15,)</formula>
    </cfRule>
  </conditionalFormatting>
  <conditionalFormatting sqref="C14">
    <cfRule type="cellIs" dxfId="2188" priority="2168" operator="equal">
      <formula>"asd"</formula>
    </cfRule>
  </conditionalFormatting>
  <conditionalFormatting sqref="C14">
    <cfRule type="cellIs" dxfId="2187" priority="2167" operator="equal">
      <formula>MATCH($C$84:$C$118,C14,)</formula>
    </cfRule>
  </conditionalFormatting>
  <conditionalFormatting sqref="C14">
    <cfRule type="cellIs" dxfId="2186" priority="2166" operator="equal">
      <formula>"asd"</formula>
    </cfRule>
  </conditionalFormatting>
  <conditionalFormatting sqref="C14">
    <cfRule type="cellIs" dxfId="2185" priority="2165" operator="equal">
      <formula>MATCH($C$84:$C$118,C14,)</formula>
    </cfRule>
  </conditionalFormatting>
  <conditionalFormatting sqref="C15">
    <cfRule type="cellIs" dxfId="2184" priority="2164" operator="equal">
      <formula>"asd"</formula>
    </cfRule>
  </conditionalFormatting>
  <conditionalFormatting sqref="C15">
    <cfRule type="cellIs" dxfId="2183" priority="2163" operator="equal">
      <formula>MATCH($C$84:$C$118,C15,)</formula>
    </cfRule>
  </conditionalFormatting>
  <conditionalFormatting sqref="C14">
    <cfRule type="cellIs" dxfId="2182" priority="2162" operator="equal">
      <formula>"asd"</formula>
    </cfRule>
  </conditionalFormatting>
  <conditionalFormatting sqref="C14">
    <cfRule type="cellIs" dxfId="2181" priority="2161" operator="equal">
      <formula>MATCH($C$84:$C$118,C14,)</formula>
    </cfRule>
  </conditionalFormatting>
  <conditionalFormatting sqref="C15">
    <cfRule type="cellIs" dxfId="2180" priority="2160" operator="equal">
      <formula>"asd"</formula>
    </cfRule>
  </conditionalFormatting>
  <conditionalFormatting sqref="C15">
    <cfRule type="cellIs" dxfId="2179" priority="2159" operator="equal">
      <formula>MATCH($C$84:$C$118,C15,)</formula>
    </cfRule>
  </conditionalFormatting>
  <conditionalFormatting sqref="C15">
    <cfRule type="cellIs" dxfId="2178" priority="2158" operator="equal">
      <formula>"asd"</formula>
    </cfRule>
  </conditionalFormatting>
  <conditionalFormatting sqref="C15">
    <cfRule type="cellIs" dxfId="2177" priority="2157" operator="equal">
      <formula>MATCH($C$84:$C$118,C15,)</formula>
    </cfRule>
  </conditionalFormatting>
  <conditionalFormatting sqref="C15">
    <cfRule type="cellIs" dxfId="2176" priority="2156" operator="equal">
      <formula>"asd"</formula>
    </cfRule>
  </conditionalFormatting>
  <conditionalFormatting sqref="C15">
    <cfRule type="cellIs" dxfId="2175" priority="2155" operator="equal">
      <formula>MATCH($C$84:$C$118,C15,)</formula>
    </cfRule>
  </conditionalFormatting>
  <conditionalFormatting sqref="C15">
    <cfRule type="cellIs" dxfId="2174" priority="2154" operator="equal">
      <formula>"asd"</formula>
    </cfRule>
  </conditionalFormatting>
  <conditionalFormatting sqref="C15">
    <cfRule type="cellIs" dxfId="2173" priority="2153" operator="equal">
      <formula>MATCH($C$84:$C$118,C15,)</formula>
    </cfRule>
  </conditionalFormatting>
  <conditionalFormatting sqref="C15">
    <cfRule type="cellIs" dxfId="2172" priority="2152" operator="equal">
      <formula>"asd"</formula>
    </cfRule>
  </conditionalFormatting>
  <conditionalFormatting sqref="C15">
    <cfRule type="cellIs" dxfId="2171" priority="2151" operator="equal">
      <formula>MATCH($C$84:$C$118,C15,)</formula>
    </cfRule>
  </conditionalFormatting>
  <conditionalFormatting sqref="C15">
    <cfRule type="cellIs" dxfId="2170" priority="2150" operator="equal">
      <formula>"asd"</formula>
    </cfRule>
  </conditionalFormatting>
  <conditionalFormatting sqref="C15">
    <cfRule type="cellIs" dxfId="2169" priority="2149" operator="equal">
      <formula>MATCH($C$84:$C$118,C15,)</formula>
    </cfRule>
  </conditionalFormatting>
  <conditionalFormatting sqref="C15">
    <cfRule type="cellIs" dxfId="2168" priority="2148" operator="equal">
      <formula>"asd"</formula>
    </cfRule>
  </conditionalFormatting>
  <conditionalFormatting sqref="C15">
    <cfRule type="cellIs" dxfId="2167" priority="2147" operator="equal">
      <formula>MATCH($C$84:$C$118,C15,)</formula>
    </cfRule>
  </conditionalFormatting>
  <conditionalFormatting sqref="C15">
    <cfRule type="cellIs" dxfId="2166" priority="2146" operator="equal">
      <formula>"asd"</formula>
    </cfRule>
  </conditionalFormatting>
  <conditionalFormatting sqref="C15">
    <cfRule type="cellIs" dxfId="2165" priority="2145" operator="equal">
      <formula>MATCH($C$84:$C$118,C15,)</formula>
    </cfRule>
  </conditionalFormatting>
  <conditionalFormatting sqref="C13">
    <cfRule type="cellIs" dxfId="2164" priority="2144" operator="equal">
      <formula>"asd"</formula>
    </cfRule>
  </conditionalFormatting>
  <conditionalFormatting sqref="C13">
    <cfRule type="cellIs" dxfId="2163" priority="2143" operator="equal">
      <formula>MATCH($C$84:$C$118,C13,)</formula>
    </cfRule>
  </conditionalFormatting>
  <conditionalFormatting sqref="C13">
    <cfRule type="cellIs" dxfId="2162" priority="2142" operator="equal">
      <formula>"asd"</formula>
    </cfRule>
  </conditionalFormatting>
  <conditionalFormatting sqref="C13">
    <cfRule type="cellIs" dxfId="2161" priority="2141" operator="equal">
      <formula>MATCH($C$84:$C$118,C13,)</formula>
    </cfRule>
  </conditionalFormatting>
  <conditionalFormatting sqref="C13">
    <cfRule type="cellIs" dxfId="2160" priority="2140" operator="equal">
      <formula>"asd"</formula>
    </cfRule>
  </conditionalFormatting>
  <conditionalFormatting sqref="C13">
    <cfRule type="cellIs" dxfId="2159" priority="2139" operator="equal">
      <formula>MATCH($C$84:$C$118,C13,)</formula>
    </cfRule>
  </conditionalFormatting>
  <conditionalFormatting sqref="C13">
    <cfRule type="cellIs" dxfId="2158" priority="2138" operator="equal">
      <formula>"asd"</formula>
    </cfRule>
  </conditionalFormatting>
  <conditionalFormatting sqref="C13">
    <cfRule type="cellIs" dxfId="2157" priority="2137" operator="equal">
      <formula>MATCH($C$84:$C$118,C13,)</formula>
    </cfRule>
  </conditionalFormatting>
  <conditionalFormatting sqref="C14">
    <cfRule type="cellIs" dxfId="2156" priority="2136" operator="equal">
      <formula>"asd"</formula>
    </cfRule>
  </conditionalFormatting>
  <conditionalFormatting sqref="C14">
    <cfRule type="cellIs" dxfId="2155" priority="2135" operator="equal">
      <formula>MATCH($C$84:$C$118,C14,)</formula>
    </cfRule>
  </conditionalFormatting>
  <conditionalFormatting sqref="C13">
    <cfRule type="cellIs" dxfId="2154" priority="2134" operator="equal">
      <formula>"asd"</formula>
    </cfRule>
  </conditionalFormatting>
  <conditionalFormatting sqref="C13">
    <cfRule type="cellIs" dxfId="2153" priority="2133" operator="equal">
      <formula>MATCH($C$84:$C$118,C13,)</formula>
    </cfRule>
  </conditionalFormatting>
  <conditionalFormatting sqref="C13">
    <cfRule type="cellIs" dxfId="2152" priority="2132" operator="equal">
      <formula>"asd"</formula>
    </cfRule>
  </conditionalFormatting>
  <conditionalFormatting sqref="C13">
    <cfRule type="cellIs" dxfId="2151" priority="2131" operator="equal">
      <formula>MATCH($C$84:$C$118,C13,)</formula>
    </cfRule>
  </conditionalFormatting>
  <conditionalFormatting sqref="C13">
    <cfRule type="cellIs" dxfId="2150" priority="2130" operator="equal">
      <formula>"asd"</formula>
    </cfRule>
  </conditionalFormatting>
  <conditionalFormatting sqref="C13">
    <cfRule type="cellIs" dxfId="2149" priority="2129" operator="equal">
      <formula>MATCH($C$84:$C$118,C13,)</formula>
    </cfRule>
  </conditionalFormatting>
  <conditionalFormatting sqref="C14">
    <cfRule type="cellIs" dxfId="2148" priority="2128" operator="equal">
      <formula>"asd"</formula>
    </cfRule>
  </conditionalFormatting>
  <conditionalFormatting sqref="C14">
    <cfRule type="cellIs" dxfId="2147" priority="2127" operator="equal">
      <formula>MATCH($C$84:$C$118,C14,)</formula>
    </cfRule>
  </conditionalFormatting>
  <conditionalFormatting sqref="C13">
    <cfRule type="cellIs" dxfId="2146" priority="2126" operator="equal">
      <formula>"asd"</formula>
    </cfRule>
  </conditionalFormatting>
  <conditionalFormatting sqref="C13">
    <cfRule type="cellIs" dxfId="2145" priority="2125" operator="equal">
      <formula>MATCH($C$84:$C$118,C13,)</formula>
    </cfRule>
  </conditionalFormatting>
  <conditionalFormatting sqref="C13">
    <cfRule type="cellIs" dxfId="2144" priority="2124" operator="equal">
      <formula>"asd"</formula>
    </cfRule>
  </conditionalFormatting>
  <conditionalFormatting sqref="C13">
    <cfRule type="cellIs" dxfId="2143" priority="2123" operator="equal">
      <formula>MATCH($C$84:$C$118,C13,)</formula>
    </cfRule>
  </conditionalFormatting>
  <conditionalFormatting sqref="C14">
    <cfRule type="cellIs" dxfId="2142" priority="2122" operator="equal">
      <formula>"asd"</formula>
    </cfRule>
  </conditionalFormatting>
  <conditionalFormatting sqref="C14">
    <cfRule type="cellIs" dxfId="2141" priority="2121" operator="equal">
      <formula>MATCH($C$84:$C$118,C14,)</formula>
    </cfRule>
  </conditionalFormatting>
  <conditionalFormatting sqref="C13">
    <cfRule type="cellIs" dxfId="2140" priority="2120" operator="equal">
      <formula>"asd"</formula>
    </cfRule>
  </conditionalFormatting>
  <conditionalFormatting sqref="C13">
    <cfRule type="cellIs" dxfId="2139" priority="2119" operator="equal">
      <formula>MATCH($C$84:$C$118,C13,)</formula>
    </cfRule>
  </conditionalFormatting>
  <conditionalFormatting sqref="C14">
    <cfRule type="cellIs" dxfId="2138" priority="2118" operator="equal">
      <formula>"asd"</formula>
    </cfRule>
  </conditionalFormatting>
  <conditionalFormatting sqref="C14">
    <cfRule type="cellIs" dxfId="2137" priority="2117" operator="equal">
      <formula>MATCH($C$84:$C$118,C14,)</formula>
    </cfRule>
  </conditionalFormatting>
  <conditionalFormatting sqref="C14">
    <cfRule type="cellIs" dxfId="2136" priority="2116" operator="equal">
      <formula>"asd"</formula>
    </cfRule>
  </conditionalFormatting>
  <conditionalFormatting sqref="C14">
    <cfRule type="cellIs" dxfId="2135" priority="2115" operator="equal">
      <formula>MATCH($C$84:$C$118,C14,)</formula>
    </cfRule>
  </conditionalFormatting>
  <conditionalFormatting sqref="C15">
    <cfRule type="cellIs" dxfId="2134" priority="2114" operator="equal">
      <formula>"asd"</formula>
    </cfRule>
  </conditionalFormatting>
  <conditionalFormatting sqref="C15">
    <cfRule type="cellIs" dxfId="2133" priority="2113" operator="equal">
      <formula>MATCH($C$84:$C$118,C15,)</formula>
    </cfRule>
  </conditionalFormatting>
  <conditionalFormatting sqref="C15">
    <cfRule type="cellIs" dxfId="2132" priority="2112" operator="equal">
      <formula>"asd"</formula>
    </cfRule>
  </conditionalFormatting>
  <conditionalFormatting sqref="C15">
    <cfRule type="cellIs" dxfId="2131" priority="2111" operator="equal">
      <formula>MATCH($C$84:$C$118,C15,)</formula>
    </cfRule>
  </conditionalFormatting>
  <conditionalFormatting sqref="C15">
    <cfRule type="cellIs" dxfId="2130" priority="2110" operator="equal">
      <formula>"asd"</formula>
    </cfRule>
  </conditionalFormatting>
  <conditionalFormatting sqref="C15">
    <cfRule type="cellIs" dxfId="2129" priority="2109" operator="equal">
      <formula>MATCH($C$84:$C$118,C15,)</formula>
    </cfRule>
  </conditionalFormatting>
  <conditionalFormatting sqref="C15">
    <cfRule type="cellIs" dxfId="2128" priority="2108" operator="equal">
      <formula>"asd"</formula>
    </cfRule>
  </conditionalFormatting>
  <conditionalFormatting sqref="C15">
    <cfRule type="cellIs" dxfId="2127" priority="2107" operator="equal">
      <formula>MATCH($C$84:$C$118,C15,)</formula>
    </cfRule>
  </conditionalFormatting>
  <conditionalFormatting sqref="C15">
    <cfRule type="cellIs" dxfId="2126" priority="2106" operator="equal">
      <formula>"asd"</formula>
    </cfRule>
  </conditionalFormatting>
  <conditionalFormatting sqref="C15">
    <cfRule type="cellIs" dxfId="2125" priority="2105" operator="equal">
      <formula>MATCH($C$84:$C$118,C15,)</formula>
    </cfRule>
  </conditionalFormatting>
  <conditionalFormatting sqref="C15">
    <cfRule type="cellIs" dxfId="2124" priority="2104" operator="equal">
      <formula>"asd"</formula>
    </cfRule>
  </conditionalFormatting>
  <conditionalFormatting sqref="C15">
    <cfRule type="cellIs" dxfId="2123" priority="2103" operator="equal">
      <formula>MATCH($C$84:$C$118,C15,)</formula>
    </cfRule>
  </conditionalFormatting>
  <conditionalFormatting sqref="C15">
    <cfRule type="cellIs" dxfId="2122" priority="2102" operator="equal">
      <formula>"asd"</formula>
    </cfRule>
  </conditionalFormatting>
  <conditionalFormatting sqref="C15">
    <cfRule type="cellIs" dxfId="2121" priority="2101" operator="equal">
      <formula>MATCH($C$84:$C$118,C15,)</formula>
    </cfRule>
  </conditionalFormatting>
  <conditionalFormatting sqref="C15">
    <cfRule type="cellIs" dxfId="2120" priority="2100" operator="equal">
      <formula>"asd"</formula>
    </cfRule>
  </conditionalFormatting>
  <conditionalFormatting sqref="C15">
    <cfRule type="cellIs" dxfId="2119" priority="2099" operator="equal">
      <formula>MATCH($C$84:$C$118,C15,)</formula>
    </cfRule>
  </conditionalFormatting>
  <conditionalFormatting sqref="C15">
    <cfRule type="cellIs" dxfId="2118" priority="2098" operator="equal">
      <formula>"asd"</formula>
    </cfRule>
  </conditionalFormatting>
  <conditionalFormatting sqref="C15">
    <cfRule type="cellIs" dxfId="2117" priority="2097" operator="equal">
      <formula>MATCH($C$84:$C$118,C15,)</formula>
    </cfRule>
  </conditionalFormatting>
  <conditionalFormatting sqref="C15">
    <cfRule type="cellIs" dxfId="2116" priority="2096" operator="equal">
      <formula>"asd"</formula>
    </cfRule>
  </conditionalFormatting>
  <conditionalFormatting sqref="C15">
    <cfRule type="cellIs" dxfId="2115" priority="2095" operator="equal">
      <formula>MATCH($C$84:$C$118,C15,)</formula>
    </cfRule>
  </conditionalFormatting>
  <conditionalFormatting sqref="C15">
    <cfRule type="cellIs" dxfId="2114" priority="2094" operator="equal">
      <formula>"asd"</formula>
    </cfRule>
  </conditionalFormatting>
  <conditionalFormatting sqref="C15">
    <cfRule type="cellIs" dxfId="2113" priority="2093" operator="equal">
      <formula>MATCH($C$84:$C$118,C15,)</formula>
    </cfRule>
  </conditionalFormatting>
  <conditionalFormatting sqref="C15">
    <cfRule type="cellIs" dxfId="2112" priority="2092" operator="equal">
      <formula>"asd"</formula>
    </cfRule>
  </conditionalFormatting>
  <conditionalFormatting sqref="C15">
    <cfRule type="cellIs" dxfId="2111" priority="2091" operator="equal">
      <formula>MATCH($C$84:$C$118,C15,)</formula>
    </cfRule>
  </conditionalFormatting>
  <conditionalFormatting sqref="C15">
    <cfRule type="cellIs" dxfId="2110" priority="2090" operator="equal">
      <formula>"asd"</formula>
    </cfRule>
  </conditionalFormatting>
  <conditionalFormatting sqref="C15">
    <cfRule type="cellIs" dxfId="2109" priority="2089" operator="equal">
      <formula>MATCH($C$84:$C$118,C15,)</formula>
    </cfRule>
  </conditionalFormatting>
  <conditionalFormatting sqref="C15">
    <cfRule type="cellIs" dxfId="2108" priority="2088" operator="equal">
      <formula>"asd"</formula>
    </cfRule>
  </conditionalFormatting>
  <conditionalFormatting sqref="C15">
    <cfRule type="cellIs" dxfId="2107" priority="2087" operator="equal">
      <formula>MATCH($C$84:$C$118,C15,)</formula>
    </cfRule>
  </conditionalFormatting>
  <conditionalFormatting sqref="C34">
    <cfRule type="cellIs" dxfId="2106" priority="2086" operator="equal">
      <formula>"asd"</formula>
    </cfRule>
  </conditionalFormatting>
  <conditionalFormatting sqref="C34">
    <cfRule type="cellIs" dxfId="2105" priority="2085" operator="equal">
      <formula>MATCH($C$84:$C$118,C34,)</formula>
    </cfRule>
  </conditionalFormatting>
  <conditionalFormatting sqref="C34">
    <cfRule type="cellIs" dxfId="2104" priority="2084" operator="equal">
      <formula>"asd"</formula>
    </cfRule>
  </conditionalFormatting>
  <conditionalFormatting sqref="C34">
    <cfRule type="cellIs" dxfId="2103" priority="2083" operator="equal">
      <formula>MATCH($C$84:$C$118,C34,)</formula>
    </cfRule>
  </conditionalFormatting>
  <conditionalFormatting sqref="C34">
    <cfRule type="cellIs" dxfId="2102" priority="2082" operator="equal">
      <formula>"asd"</formula>
    </cfRule>
  </conditionalFormatting>
  <conditionalFormatting sqref="C34">
    <cfRule type="cellIs" dxfId="2101" priority="2081" operator="equal">
      <formula>MATCH($C$84:$C$118,C34,)</formula>
    </cfRule>
  </conditionalFormatting>
  <conditionalFormatting sqref="C34">
    <cfRule type="cellIs" dxfId="2100" priority="2080" operator="equal">
      <formula>"asd"</formula>
    </cfRule>
  </conditionalFormatting>
  <conditionalFormatting sqref="C34">
    <cfRule type="cellIs" dxfId="2099" priority="2079" operator="equal">
      <formula>MATCH($C$84:$C$118,C34,)</formula>
    </cfRule>
  </conditionalFormatting>
  <conditionalFormatting sqref="C34">
    <cfRule type="cellIs" dxfId="2098" priority="2078" operator="equal">
      <formula>"asd"</formula>
    </cfRule>
  </conditionalFormatting>
  <conditionalFormatting sqref="C34">
    <cfRule type="cellIs" dxfId="2097" priority="2077" operator="equal">
      <formula>MATCH($C$84:$C$118,C34,)</formula>
    </cfRule>
  </conditionalFormatting>
  <conditionalFormatting sqref="C34">
    <cfRule type="cellIs" dxfId="2096" priority="2076" operator="equal">
      <formula>"asd"</formula>
    </cfRule>
  </conditionalFormatting>
  <conditionalFormatting sqref="C34">
    <cfRule type="cellIs" dxfId="2095" priority="2075" operator="equal">
      <formula>MATCH($C$84:$C$118,C34,)</formula>
    </cfRule>
  </conditionalFormatting>
  <conditionalFormatting sqref="C34">
    <cfRule type="cellIs" dxfId="2094" priority="2074" operator="equal">
      <formula>"asd"</formula>
    </cfRule>
  </conditionalFormatting>
  <conditionalFormatting sqref="C34">
    <cfRule type="cellIs" dxfId="2093" priority="2073" operator="equal">
      <formula>MATCH($C$84:$C$118,C34,)</formula>
    </cfRule>
  </conditionalFormatting>
  <conditionalFormatting sqref="C34">
    <cfRule type="cellIs" dxfId="2092" priority="2072" operator="equal">
      <formula>"asd"</formula>
    </cfRule>
  </conditionalFormatting>
  <conditionalFormatting sqref="C34">
    <cfRule type="cellIs" dxfId="2091" priority="2071" operator="equal">
      <formula>MATCH($C$84:$C$118,C34,)</formula>
    </cfRule>
  </conditionalFormatting>
  <conditionalFormatting sqref="C34">
    <cfRule type="cellIs" dxfId="2090" priority="2070" operator="equal">
      <formula>"asd"</formula>
    </cfRule>
  </conditionalFormatting>
  <conditionalFormatting sqref="C34">
    <cfRule type="cellIs" dxfId="2089" priority="2069" operator="equal">
      <formula>MATCH($C$84:$C$118,C34,)</formula>
    </cfRule>
  </conditionalFormatting>
  <conditionalFormatting sqref="C34">
    <cfRule type="cellIs" dxfId="2088" priority="2068" operator="equal">
      <formula>"asd"</formula>
    </cfRule>
  </conditionalFormatting>
  <conditionalFormatting sqref="C34">
    <cfRule type="cellIs" dxfId="2087" priority="2067" operator="equal">
      <formula>MATCH($C$84:$C$118,C34,)</formula>
    </cfRule>
  </conditionalFormatting>
  <conditionalFormatting sqref="C34">
    <cfRule type="cellIs" dxfId="2086" priority="2066" operator="equal">
      <formula>"asd"</formula>
    </cfRule>
  </conditionalFormatting>
  <conditionalFormatting sqref="C34">
    <cfRule type="cellIs" dxfId="2085" priority="2065" operator="equal">
      <formula>MATCH($C$84:$C$118,C34,)</formula>
    </cfRule>
  </conditionalFormatting>
  <conditionalFormatting sqref="C34">
    <cfRule type="cellIs" dxfId="2084" priority="2064" operator="equal">
      <formula>"asd"</formula>
    </cfRule>
  </conditionalFormatting>
  <conditionalFormatting sqref="C34">
    <cfRule type="cellIs" dxfId="2083" priority="2063" operator="equal">
      <formula>MATCH($C$84:$C$118,C34,)</formula>
    </cfRule>
  </conditionalFormatting>
  <conditionalFormatting sqref="C34">
    <cfRule type="cellIs" dxfId="2082" priority="2062" operator="equal">
      <formula>"asd"</formula>
    </cfRule>
  </conditionalFormatting>
  <conditionalFormatting sqref="C34">
    <cfRule type="cellIs" dxfId="2081" priority="2061" operator="equal">
      <formula>MATCH($C$84:$C$118,C34,)</formula>
    </cfRule>
  </conditionalFormatting>
  <conditionalFormatting sqref="C34">
    <cfRule type="cellIs" dxfId="2080" priority="2060" operator="equal">
      <formula>"asd"</formula>
    </cfRule>
  </conditionalFormatting>
  <conditionalFormatting sqref="C34">
    <cfRule type="cellIs" dxfId="2079" priority="2059" operator="equal">
      <formula>MATCH($C$84:$C$118,C34,)</formula>
    </cfRule>
  </conditionalFormatting>
  <conditionalFormatting sqref="C34">
    <cfRule type="cellIs" dxfId="2078" priority="2058" operator="equal">
      <formula>"asd"</formula>
    </cfRule>
  </conditionalFormatting>
  <conditionalFormatting sqref="C34">
    <cfRule type="cellIs" dxfId="2077" priority="2057" operator="equal">
      <formula>MATCH($C$84:$C$118,C34,)</formula>
    </cfRule>
  </conditionalFormatting>
  <conditionalFormatting sqref="C34">
    <cfRule type="cellIs" dxfId="2076" priority="2056" operator="equal">
      <formula>"asd"</formula>
    </cfRule>
  </conditionalFormatting>
  <conditionalFormatting sqref="C34">
    <cfRule type="cellIs" dxfId="2075" priority="2055" operator="equal">
      <formula>MATCH($C$84:$C$118,C34,)</formula>
    </cfRule>
  </conditionalFormatting>
  <conditionalFormatting sqref="C34">
    <cfRule type="cellIs" dxfId="2074" priority="2054" operator="equal">
      <formula>"asd"</formula>
    </cfRule>
  </conditionalFormatting>
  <conditionalFormatting sqref="C34">
    <cfRule type="cellIs" dxfId="2073" priority="2053" operator="equal">
      <formula>MATCH($C$84:$C$118,C34,)</formula>
    </cfRule>
  </conditionalFormatting>
  <conditionalFormatting sqref="C34">
    <cfRule type="cellIs" dxfId="2072" priority="2052" operator="equal">
      <formula>"asd"</formula>
    </cfRule>
  </conditionalFormatting>
  <conditionalFormatting sqref="C34">
    <cfRule type="cellIs" dxfId="2071" priority="2051" operator="equal">
      <formula>MATCH($C$84:$C$118,C34,)</formula>
    </cfRule>
  </conditionalFormatting>
  <conditionalFormatting sqref="C34">
    <cfRule type="cellIs" dxfId="2070" priority="2050" operator="equal">
      <formula>"asd"</formula>
    </cfRule>
  </conditionalFormatting>
  <conditionalFormatting sqref="C34">
    <cfRule type="cellIs" dxfId="2069" priority="2049" operator="equal">
      <formula>MATCH($C$84:$C$118,C34,)</formula>
    </cfRule>
  </conditionalFormatting>
  <conditionalFormatting sqref="C34">
    <cfRule type="cellIs" dxfId="2068" priority="2048" operator="equal">
      <formula>"asd"</formula>
    </cfRule>
  </conditionalFormatting>
  <conditionalFormatting sqref="C34">
    <cfRule type="cellIs" dxfId="2067" priority="2047" operator="equal">
      <formula>MATCH($C$84:$C$118,C34,)</formula>
    </cfRule>
  </conditionalFormatting>
  <conditionalFormatting sqref="C34">
    <cfRule type="cellIs" dxfId="2066" priority="2046" operator="equal">
      <formula>"asd"</formula>
    </cfRule>
  </conditionalFormatting>
  <conditionalFormatting sqref="C34">
    <cfRule type="cellIs" dxfId="2065" priority="2045" operator="equal">
      <formula>MATCH($C$84:$C$118,C34,)</formula>
    </cfRule>
  </conditionalFormatting>
  <conditionalFormatting sqref="C34">
    <cfRule type="cellIs" dxfId="2064" priority="2044" operator="equal">
      <formula>"asd"</formula>
    </cfRule>
  </conditionalFormatting>
  <conditionalFormatting sqref="C34">
    <cfRule type="cellIs" dxfId="2063" priority="2043" operator="equal">
      <formula>MATCH($C$84:$C$118,C34,)</formula>
    </cfRule>
  </conditionalFormatting>
  <conditionalFormatting sqref="C34">
    <cfRule type="cellIs" dxfId="2062" priority="2042" operator="equal">
      <formula>"asd"</formula>
    </cfRule>
  </conditionalFormatting>
  <conditionalFormatting sqref="C34">
    <cfRule type="cellIs" dxfId="2061" priority="2041" operator="equal">
      <formula>MATCH($C$84:$C$118,C34,)</formula>
    </cfRule>
  </conditionalFormatting>
  <conditionalFormatting sqref="C34">
    <cfRule type="cellIs" dxfId="2060" priority="2040" operator="equal">
      <formula>"asd"</formula>
    </cfRule>
  </conditionalFormatting>
  <conditionalFormatting sqref="C34">
    <cfRule type="cellIs" dxfId="2059" priority="2039" operator="equal">
      <formula>MATCH($C$84:$C$118,C34,)</formula>
    </cfRule>
  </conditionalFormatting>
  <conditionalFormatting sqref="C34">
    <cfRule type="cellIs" dxfId="2058" priority="2038" operator="equal">
      <formula>"asd"</formula>
    </cfRule>
  </conditionalFormatting>
  <conditionalFormatting sqref="C34">
    <cfRule type="cellIs" dxfId="2057" priority="2037" operator="equal">
      <formula>MATCH($C$84:$C$118,C34,)</formula>
    </cfRule>
  </conditionalFormatting>
  <conditionalFormatting sqref="C34">
    <cfRule type="cellIs" dxfId="2056" priority="2036" operator="equal">
      <formula>"asd"</formula>
    </cfRule>
  </conditionalFormatting>
  <conditionalFormatting sqref="C34">
    <cfRule type="cellIs" dxfId="2055" priority="2035" operator="equal">
      <formula>MATCH($C$84:$C$118,C34,)</formula>
    </cfRule>
  </conditionalFormatting>
  <conditionalFormatting sqref="C34">
    <cfRule type="cellIs" dxfId="2054" priority="2034" operator="equal">
      <formula>"asd"</formula>
    </cfRule>
  </conditionalFormatting>
  <conditionalFormatting sqref="C34">
    <cfRule type="cellIs" dxfId="2053" priority="2033" operator="equal">
      <formula>MATCH($C$84:$C$118,C34,)</formula>
    </cfRule>
  </conditionalFormatting>
  <conditionalFormatting sqref="C34">
    <cfRule type="cellIs" dxfId="2052" priority="2032" operator="equal">
      <formula>"asd"</formula>
    </cfRule>
  </conditionalFormatting>
  <conditionalFormatting sqref="C34">
    <cfRule type="cellIs" dxfId="2051" priority="2031" operator="equal">
      <formula>MATCH($C$84:$C$118,C34,)</formula>
    </cfRule>
  </conditionalFormatting>
  <conditionalFormatting sqref="C34">
    <cfRule type="cellIs" dxfId="2050" priority="2030" operator="equal">
      <formula>"asd"</formula>
    </cfRule>
  </conditionalFormatting>
  <conditionalFormatting sqref="C34">
    <cfRule type="cellIs" dxfId="2049" priority="2029" operator="equal">
      <formula>MATCH($C$84:$C$118,C34,)</formula>
    </cfRule>
  </conditionalFormatting>
  <conditionalFormatting sqref="C34">
    <cfRule type="cellIs" dxfId="2048" priority="2028" operator="equal">
      <formula>"asd"</formula>
    </cfRule>
  </conditionalFormatting>
  <conditionalFormatting sqref="C34">
    <cfRule type="cellIs" dxfId="2047" priority="2027" operator="equal">
      <formula>MATCH($C$84:$C$118,C34,)</formula>
    </cfRule>
  </conditionalFormatting>
  <conditionalFormatting sqref="C34">
    <cfRule type="cellIs" dxfId="2046" priority="2026" operator="equal">
      <formula>"asd"</formula>
    </cfRule>
  </conditionalFormatting>
  <conditionalFormatting sqref="C34">
    <cfRule type="cellIs" dxfId="2045" priority="2025" operator="equal">
      <formula>MATCH($C$84:$C$118,C34,)</formula>
    </cfRule>
  </conditionalFormatting>
  <conditionalFormatting sqref="C34">
    <cfRule type="cellIs" dxfId="2044" priority="2024" operator="equal">
      <formula>"asd"</formula>
    </cfRule>
  </conditionalFormatting>
  <conditionalFormatting sqref="C34">
    <cfRule type="cellIs" dxfId="2043" priority="2023" operator="equal">
      <formula>MATCH($C$84:$C$118,C34,)</formula>
    </cfRule>
  </conditionalFormatting>
  <conditionalFormatting sqref="C34">
    <cfRule type="cellIs" dxfId="2042" priority="2022" operator="equal">
      <formula>"asd"</formula>
    </cfRule>
  </conditionalFormatting>
  <conditionalFormatting sqref="C34">
    <cfRule type="cellIs" dxfId="2041" priority="2021" operator="equal">
      <formula>MATCH($C$84:$C$118,C34,)</formula>
    </cfRule>
  </conditionalFormatting>
  <conditionalFormatting sqref="C34">
    <cfRule type="cellIs" dxfId="2040" priority="2020" operator="equal">
      <formula>"asd"</formula>
    </cfRule>
  </conditionalFormatting>
  <conditionalFormatting sqref="C34">
    <cfRule type="cellIs" dxfId="2039" priority="2019" operator="equal">
      <formula>MATCH($C$84:$C$118,C34,)</formula>
    </cfRule>
  </conditionalFormatting>
  <conditionalFormatting sqref="C34">
    <cfRule type="cellIs" dxfId="2038" priority="2018" operator="equal">
      <formula>"asd"</formula>
    </cfRule>
  </conditionalFormatting>
  <conditionalFormatting sqref="C34">
    <cfRule type="cellIs" dxfId="2037" priority="2017" operator="equal">
      <formula>MATCH($C$84:$C$118,C34,)</formula>
    </cfRule>
  </conditionalFormatting>
  <conditionalFormatting sqref="C34">
    <cfRule type="cellIs" dxfId="2036" priority="2016" operator="equal">
      <formula>"asd"</formula>
    </cfRule>
  </conditionalFormatting>
  <conditionalFormatting sqref="C34">
    <cfRule type="cellIs" dxfId="2035" priority="2015" operator="equal">
      <formula>MATCH($C$84:$C$118,C34,)</formula>
    </cfRule>
  </conditionalFormatting>
  <conditionalFormatting sqref="C34">
    <cfRule type="cellIs" dxfId="2034" priority="2014" operator="equal">
      <formula>"asd"</formula>
    </cfRule>
  </conditionalFormatting>
  <conditionalFormatting sqref="C34">
    <cfRule type="cellIs" dxfId="2033" priority="2013" operator="equal">
      <formula>MATCH($C$84:$C$118,C34,)</formula>
    </cfRule>
  </conditionalFormatting>
  <conditionalFormatting sqref="C34">
    <cfRule type="cellIs" dxfId="2032" priority="2012" operator="equal">
      <formula>"asd"</formula>
    </cfRule>
  </conditionalFormatting>
  <conditionalFormatting sqref="C34">
    <cfRule type="cellIs" dxfId="2031" priority="2011" operator="equal">
      <formula>MATCH($C$84:$C$118,C34,)</formula>
    </cfRule>
  </conditionalFormatting>
  <conditionalFormatting sqref="C34">
    <cfRule type="cellIs" dxfId="2030" priority="2010" operator="equal">
      <formula>"asd"</formula>
    </cfRule>
  </conditionalFormatting>
  <conditionalFormatting sqref="C34">
    <cfRule type="cellIs" dxfId="2029" priority="2009" operator="equal">
      <formula>MATCH($C$84:$C$118,C34,)</formula>
    </cfRule>
  </conditionalFormatting>
  <conditionalFormatting sqref="C34">
    <cfRule type="cellIs" dxfId="2028" priority="2008" operator="equal">
      <formula>"asd"</formula>
    </cfRule>
  </conditionalFormatting>
  <conditionalFormatting sqref="C34">
    <cfRule type="cellIs" dxfId="2027" priority="2007" operator="equal">
      <formula>MATCH($C$84:$C$118,C34,)</formula>
    </cfRule>
  </conditionalFormatting>
  <conditionalFormatting sqref="C34">
    <cfRule type="cellIs" dxfId="2026" priority="2006" operator="equal">
      <formula>"asd"</formula>
    </cfRule>
  </conditionalFormatting>
  <conditionalFormatting sqref="C34">
    <cfRule type="cellIs" dxfId="2025" priority="2005" operator="equal">
      <formula>MATCH($C$84:$C$118,C34,)</formula>
    </cfRule>
  </conditionalFormatting>
  <conditionalFormatting sqref="C34">
    <cfRule type="cellIs" dxfId="2024" priority="2004" operator="equal">
      <formula>"asd"</formula>
    </cfRule>
  </conditionalFormatting>
  <conditionalFormatting sqref="C34">
    <cfRule type="cellIs" dxfId="2023" priority="2003" operator="equal">
      <formula>MATCH($C$84:$C$118,C34,)</formula>
    </cfRule>
  </conditionalFormatting>
  <conditionalFormatting sqref="C34">
    <cfRule type="cellIs" dxfId="2022" priority="2002" operator="equal">
      <formula>"asd"</formula>
    </cfRule>
  </conditionalFormatting>
  <conditionalFormatting sqref="C34">
    <cfRule type="cellIs" dxfId="2021" priority="2001" operator="equal">
      <formula>MATCH($C$84:$C$118,C34,)</formula>
    </cfRule>
  </conditionalFormatting>
  <conditionalFormatting sqref="C34">
    <cfRule type="cellIs" dxfId="2020" priority="2000" operator="equal">
      <formula>"asd"</formula>
    </cfRule>
  </conditionalFormatting>
  <conditionalFormatting sqref="C34">
    <cfRule type="cellIs" dxfId="2019" priority="1999" operator="equal">
      <formula>MATCH($C$84:$C$118,C34,)</formula>
    </cfRule>
  </conditionalFormatting>
  <conditionalFormatting sqref="C34">
    <cfRule type="cellIs" dxfId="2018" priority="1998" operator="equal">
      <formula>"asd"</formula>
    </cfRule>
  </conditionalFormatting>
  <conditionalFormatting sqref="C34">
    <cfRule type="cellIs" dxfId="2017" priority="1997" operator="equal">
      <formula>MATCH($C$84:$C$118,C34,)</formula>
    </cfRule>
  </conditionalFormatting>
  <conditionalFormatting sqref="C34">
    <cfRule type="cellIs" dxfId="2016" priority="1996" operator="equal">
      <formula>"asd"</formula>
    </cfRule>
  </conditionalFormatting>
  <conditionalFormatting sqref="C34">
    <cfRule type="cellIs" dxfId="2015" priority="1995" operator="equal">
      <formula>MATCH($C$84:$C$118,C34,)</formula>
    </cfRule>
  </conditionalFormatting>
  <conditionalFormatting sqref="C34">
    <cfRule type="cellIs" dxfId="2014" priority="1994" operator="equal">
      <formula>"asd"</formula>
    </cfRule>
  </conditionalFormatting>
  <conditionalFormatting sqref="C34">
    <cfRule type="cellIs" dxfId="2013" priority="1993" operator="equal">
      <formula>MATCH($C$84:$C$118,C34,)</formula>
    </cfRule>
  </conditionalFormatting>
  <conditionalFormatting sqref="C34">
    <cfRule type="cellIs" dxfId="2012" priority="1992" operator="equal">
      <formula>"asd"</formula>
    </cfRule>
  </conditionalFormatting>
  <conditionalFormatting sqref="C34">
    <cfRule type="cellIs" dxfId="2011" priority="1991" operator="equal">
      <formula>MATCH($C$84:$C$118,C34,)</formula>
    </cfRule>
  </conditionalFormatting>
  <conditionalFormatting sqref="C34">
    <cfRule type="cellIs" dxfId="2010" priority="1990" operator="equal">
      <formula>"asd"</formula>
    </cfRule>
  </conditionalFormatting>
  <conditionalFormatting sqref="C34">
    <cfRule type="cellIs" dxfId="2009" priority="1989" operator="equal">
      <formula>MATCH($C$84:$C$118,C34,)</formula>
    </cfRule>
  </conditionalFormatting>
  <conditionalFormatting sqref="C34">
    <cfRule type="cellIs" dxfId="2008" priority="1988" operator="equal">
      <formula>"asd"</formula>
    </cfRule>
  </conditionalFormatting>
  <conditionalFormatting sqref="C34">
    <cfRule type="cellIs" dxfId="2007" priority="1987" operator="equal">
      <formula>MATCH($C$84:$C$118,C34,)</formula>
    </cfRule>
  </conditionalFormatting>
  <conditionalFormatting sqref="C34">
    <cfRule type="cellIs" dxfId="2006" priority="1986" operator="equal">
      <formula>"asd"</formula>
    </cfRule>
  </conditionalFormatting>
  <conditionalFormatting sqref="C34">
    <cfRule type="cellIs" dxfId="2005" priority="1985" operator="equal">
      <formula>MATCH($C$84:$C$118,C34,)</formula>
    </cfRule>
  </conditionalFormatting>
  <conditionalFormatting sqref="C34">
    <cfRule type="cellIs" dxfId="2004" priority="1984" operator="equal">
      <formula>"asd"</formula>
    </cfRule>
  </conditionalFormatting>
  <conditionalFormatting sqref="C34">
    <cfRule type="cellIs" dxfId="2003" priority="1983" operator="equal">
      <formula>MATCH($C$84:$C$118,C34,)</formula>
    </cfRule>
  </conditionalFormatting>
  <conditionalFormatting sqref="C34">
    <cfRule type="cellIs" dxfId="2002" priority="1982" operator="equal">
      <formula>"asd"</formula>
    </cfRule>
  </conditionalFormatting>
  <conditionalFormatting sqref="C34">
    <cfRule type="cellIs" dxfId="2001" priority="1981" operator="equal">
      <formula>MATCH($C$84:$C$118,C34,)</formula>
    </cfRule>
  </conditionalFormatting>
  <conditionalFormatting sqref="C34">
    <cfRule type="cellIs" dxfId="2000" priority="1980" operator="equal">
      <formula>"asd"</formula>
    </cfRule>
  </conditionalFormatting>
  <conditionalFormatting sqref="C34">
    <cfRule type="cellIs" dxfId="1999" priority="1979" operator="equal">
      <formula>MATCH($C$84:$C$118,C34,)</formula>
    </cfRule>
  </conditionalFormatting>
  <conditionalFormatting sqref="C34">
    <cfRule type="cellIs" dxfId="1998" priority="1978" operator="equal">
      <formula>"asd"</formula>
    </cfRule>
  </conditionalFormatting>
  <conditionalFormatting sqref="C34">
    <cfRule type="cellIs" dxfId="1997" priority="1977" operator="equal">
      <formula>MATCH($C$84:$C$118,C34,)</formula>
    </cfRule>
  </conditionalFormatting>
  <conditionalFormatting sqref="C34">
    <cfRule type="cellIs" dxfId="1996" priority="1976" operator="equal">
      <formula>"asd"</formula>
    </cfRule>
  </conditionalFormatting>
  <conditionalFormatting sqref="C34">
    <cfRule type="cellIs" dxfId="1995" priority="1975" operator="equal">
      <formula>MATCH($C$84:$C$118,C34,)</formula>
    </cfRule>
  </conditionalFormatting>
  <conditionalFormatting sqref="C34">
    <cfRule type="cellIs" dxfId="1994" priority="1974" operator="equal">
      <formula>"asd"</formula>
    </cfRule>
  </conditionalFormatting>
  <conditionalFormatting sqref="C34">
    <cfRule type="cellIs" dxfId="1993" priority="1973" operator="equal">
      <formula>MATCH($C$84:$C$118,C34,)</formula>
    </cfRule>
  </conditionalFormatting>
  <conditionalFormatting sqref="C34">
    <cfRule type="cellIs" dxfId="1992" priority="1972" operator="equal">
      <formula>"asd"</formula>
    </cfRule>
  </conditionalFormatting>
  <conditionalFormatting sqref="C34">
    <cfRule type="cellIs" dxfId="1991" priority="1971" operator="equal">
      <formula>MATCH($C$84:$C$118,C34,)</formula>
    </cfRule>
  </conditionalFormatting>
  <conditionalFormatting sqref="C34">
    <cfRule type="cellIs" dxfId="1990" priority="1970" operator="equal">
      <formula>"asd"</formula>
    </cfRule>
  </conditionalFormatting>
  <conditionalFormatting sqref="C34">
    <cfRule type="cellIs" dxfId="1989" priority="1969" operator="equal">
      <formula>MATCH($C$84:$C$118,C34,)</formula>
    </cfRule>
  </conditionalFormatting>
  <conditionalFormatting sqref="C34">
    <cfRule type="cellIs" dxfId="1988" priority="1968" operator="equal">
      <formula>"asd"</formula>
    </cfRule>
  </conditionalFormatting>
  <conditionalFormatting sqref="C34">
    <cfRule type="cellIs" dxfId="1987" priority="1967" operator="equal">
      <formula>MATCH($C$84:$C$118,C34,)</formula>
    </cfRule>
  </conditionalFormatting>
  <conditionalFormatting sqref="C34">
    <cfRule type="cellIs" dxfId="1986" priority="1966" operator="equal">
      <formula>"asd"</formula>
    </cfRule>
  </conditionalFormatting>
  <conditionalFormatting sqref="C34">
    <cfRule type="cellIs" dxfId="1985" priority="1965" operator="equal">
      <formula>MATCH($C$84:$C$118,C34,)</formula>
    </cfRule>
  </conditionalFormatting>
  <conditionalFormatting sqref="C34">
    <cfRule type="cellIs" dxfId="1984" priority="1964" operator="equal">
      <formula>"asd"</formula>
    </cfRule>
  </conditionalFormatting>
  <conditionalFormatting sqref="C34">
    <cfRule type="cellIs" dxfId="1983" priority="1963" operator="equal">
      <formula>MATCH($C$84:$C$118,C34,)</formula>
    </cfRule>
  </conditionalFormatting>
  <conditionalFormatting sqref="C34">
    <cfRule type="cellIs" dxfId="1982" priority="1962" operator="equal">
      <formula>"asd"</formula>
    </cfRule>
  </conditionalFormatting>
  <conditionalFormatting sqref="C34">
    <cfRule type="cellIs" dxfId="1981" priority="1961" operator="equal">
      <formula>MATCH($C$84:$C$118,C34,)</formula>
    </cfRule>
  </conditionalFormatting>
  <conditionalFormatting sqref="C34">
    <cfRule type="cellIs" dxfId="1980" priority="1960" operator="equal">
      <formula>"asd"</formula>
    </cfRule>
  </conditionalFormatting>
  <conditionalFormatting sqref="C34">
    <cfRule type="cellIs" dxfId="1979" priority="1959" operator="equal">
      <formula>MATCH($C$84:$C$118,C34,)</formula>
    </cfRule>
  </conditionalFormatting>
  <conditionalFormatting sqref="C34">
    <cfRule type="cellIs" dxfId="1978" priority="1958" operator="equal">
      <formula>"asd"</formula>
    </cfRule>
  </conditionalFormatting>
  <conditionalFormatting sqref="C34">
    <cfRule type="cellIs" dxfId="1977" priority="1957" operator="equal">
      <formula>MATCH($C$84:$C$118,C34,)</formula>
    </cfRule>
  </conditionalFormatting>
  <conditionalFormatting sqref="C34">
    <cfRule type="cellIs" dxfId="1976" priority="1956" operator="equal">
      <formula>"asd"</formula>
    </cfRule>
  </conditionalFormatting>
  <conditionalFormatting sqref="C34">
    <cfRule type="cellIs" dxfId="1975" priority="1955" operator="equal">
      <formula>MATCH($C$84:$C$118,C34,)</formula>
    </cfRule>
  </conditionalFormatting>
  <conditionalFormatting sqref="C33">
    <cfRule type="cellIs" dxfId="1974" priority="1954" operator="equal">
      <formula>"asd"</formula>
    </cfRule>
  </conditionalFormatting>
  <conditionalFormatting sqref="C33">
    <cfRule type="cellIs" dxfId="1973" priority="1953" operator="equal">
      <formula>MATCH($C$84:$C$118,C33,)</formula>
    </cfRule>
  </conditionalFormatting>
  <conditionalFormatting sqref="C33">
    <cfRule type="cellIs" dxfId="1972" priority="1952" operator="equal">
      <formula>"asd"</formula>
    </cfRule>
  </conditionalFormatting>
  <conditionalFormatting sqref="C33">
    <cfRule type="cellIs" dxfId="1971" priority="1951" operator="equal">
      <formula>MATCH($C$84:$C$118,C33,)</formula>
    </cfRule>
  </conditionalFormatting>
  <conditionalFormatting sqref="C33">
    <cfRule type="cellIs" dxfId="1970" priority="1950" operator="equal">
      <formula>"asd"</formula>
    </cfRule>
  </conditionalFormatting>
  <conditionalFormatting sqref="C33">
    <cfRule type="cellIs" dxfId="1969" priority="1949" operator="equal">
      <formula>MATCH($C$84:$C$118,C33,)</formula>
    </cfRule>
  </conditionalFormatting>
  <conditionalFormatting sqref="C33">
    <cfRule type="cellIs" dxfId="1968" priority="1948" operator="equal">
      <formula>"asd"</formula>
    </cfRule>
  </conditionalFormatting>
  <conditionalFormatting sqref="C33">
    <cfRule type="cellIs" dxfId="1967" priority="1947" operator="equal">
      <formula>MATCH($C$84:$C$118,C33,)</formula>
    </cfRule>
  </conditionalFormatting>
  <conditionalFormatting sqref="C33">
    <cfRule type="cellIs" dxfId="1966" priority="1946" operator="equal">
      <formula>"asd"</formula>
    </cfRule>
  </conditionalFormatting>
  <conditionalFormatting sqref="C33">
    <cfRule type="cellIs" dxfId="1965" priority="1945" operator="equal">
      <formula>MATCH($C$84:$C$118,C33,)</formula>
    </cfRule>
  </conditionalFormatting>
  <conditionalFormatting sqref="C33">
    <cfRule type="cellIs" dxfId="1964" priority="1944" operator="equal">
      <formula>"asd"</formula>
    </cfRule>
  </conditionalFormatting>
  <conditionalFormatting sqref="C33">
    <cfRule type="cellIs" dxfId="1963" priority="1943" operator="equal">
      <formula>MATCH($C$84:$C$118,C33,)</formula>
    </cfRule>
  </conditionalFormatting>
  <conditionalFormatting sqref="C33">
    <cfRule type="cellIs" dxfId="1962" priority="1942" operator="equal">
      <formula>"asd"</formula>
    </cfRule>
  </conditionalFormatting>
  <conditionalFormatting sqref="C33">
    <cfRule type="cellIs" dxfId="1961" priority="1941" operator="equal">
      <formula>MATCH($C$84:$C$118,C33,)</formula>
    </cfRule>
  </conditionalFormatting>
  <conditionalFormatting sqref="C33">
    <cfRule type="cellIs" dxfId="1960" priority="1940" operator="equal">
      <formula>"asd"</formula>
    </cfRule>
  </conditionalFormatting>
  <conditionalFormatting sqref="C33">
    <cfRule type="cellIs" dxfId="1959" priority="1939" operator="equal">
      <formula>MATCH($C$84:$C$118,C33,)</formula>
    </cfRule>
  </conditionalFormatting>
  <conditionalFormatting sqref="C33">
    <cfRule type="cellIs" dxfId="1958" priority="1938" operator="equal">
      <formula>"asd"</formula>
    </cfRule>
  </conditionalFormatting>
  <conditionalFormatting sqref="C33">
    <cfRule type="cellIs" dxfId="1957" priority="1937" operator="equal">
      <formula>MATCH($C$84:$C$118,C33,)</formula>
    </cfRule>
  </conditionalFormatting>
  <conditionalFormatting sqref="C33">
    <cfRule type="cellIs" dxfId="1956" priority="1936" operator="equal">
      <formula>"asd"</formula>
    </cfRule>
  </conditionalFormatting>
  <conditionalFormatting sqref="C33">
    <cfRule type="cellIs" dxfId="1955" priority="1935" operator="equal">
      <formula>MATCH($C$84:$C$118,C33,)</formula>
    </cfRule>
  </conditionalFormatting>
  <conditionalFormatting sqref="C33">
    <cfRule type="cellIs" dxfId="1954" priority="1934" operator="equal">
      <formula>"asd"</formula>
    </cfRule>
  </conditionalFormatting>
  <conditionalFormatting sqref="C33">
    <cfRule type="cellIs" dxfId="1953" priority="1933" operator="equal">
      <formula>MATCH($C$84:$C$118,C33,)</formula>
    </cfRule>
  </conditionalFormatting>
  <conditionalFormatting sqref="C33">
    <cfRule type="cellIs" dxfId="1952" priority="1932" operator="equal">
      <formula>"asd"</formula>
    </cfRule>
  </conditionalFormatting>
  <conditionalFormatting sqref="C33">
    <cfRule type="cellIs" dxfId="1951" priority="1931" operator="equal">
      <formula>MATCH($C$84:$C$118,C33,)</formula>
    </cfRule>
  </conditionalFormatting>
  <conditionalFormatting sqref="C33">
    <cfRule type="cellIs" dxfId="1950" priority="1930" operator="equal">
      <formula>"asd"</formula>
    </cfRule>
  </conditionalFormatting>
  <conditionalFormatting sqref="C33">
    <cfRule type="cellIs" dxfId="1949" priority="1929" operator="equal">
      <formula>MATCH($C$84:$C$118,C33,)</formula>
    </cfRule>
  </conditionalFormatting>
  <conditionalFormatting sqref="C33">
    <cfRule type="cellIs" dxfId="1948" priority="1928" operator="equal">
      <formula>"asd"</formula>
    </cfRule>
  </conditionalFormatting>
  <conditionalFormatting sqref="C33">
    <cfRule type="cellIs" dxfId="1947" priority="1927" operator="equal">
      <formula>MATCH($C$84:$C$118,C33,)</formula>
    </cfRule>
  </conditionalFormatting>
  <conditionalFormatting sqref="C33">
    <cfRule type="cellIs" dxfId="1946" priority="1926" operator="equal">
      <formula>"asd"</formula>
    </cfRule>
  </conditionalFormatting>
  <conditionalFormatting sqref="C33">
    <cfRule type="cellIs" dxfId="1945" priority="1925" operator="equal">
      <formula>MATCH($C$84:$C$118,C33,)</formula>
    </cfRule>
  </conditionalFormatting>
  <conditionalFormatting sqref="C33">
    <cfRule type="cellIs" dxfId="1944" priority="1924" operator="equal">
      <formula>"asd"</formula>
    </cfRule>
  </conditionalFormatting>
  <conditionalFormatting sqref="C33">
    <cfRule type="cellIs" dxfId="1943" priority="1923" operator="equal">
      <formula>MATCH($C$84:$C$118,C33,)</formula>
    </cfRule>
  </conditionalFormatting>
  <conditionalFormatting sqref="C33">
    <cfRule type="cellIs" dxfId="1942" priority="1922" operator="equal">
      <formula>"asd"</formula>
    </cfRule>
  </conditionalFormatting>
  <conditionalFormatting sqref="C33">
    <cfRule type="cellIs" dxfId="1941" priority="1921" operator="equal">
      <formula>MATCH($C$84:$C$118,C33,)</formula>
    </cfRule>
  </conditionalFormatting>
  <conditionalFormatting sqref="C33">
    <cfRule type="cellIs" dxfId="1940" priority="1920" operator="equal">
      <formula>"asd"</formula>
    </cfRule>
  </conditionalFormatting>
  <conditionalFormatting sqref="C33">
    <cfRule type="cellIs" dxfId="1939" priority="1919" operator="equal">
      <formula>MATCH($C$84:$C$118,C33,)</formula>
    </cfRule>
  </conditionalFormatting>
  <conditionalFormatting sqref="C33">
    <cfRule type="cellIs" dxfId="1938" priority="1918" operator="equal">
      <formula>"asd"</formula>
    </cfRule>
  </conditionalFormatting>
  <conditionalFormatting sqref="C33">
    <cfRule type="cellIs" dxfId="1937" priority="1917" operator="equal">
      <formula>MATCH($C$84:$C$118,C33,)</formula>
    </cfRule>
  </conditionalFormatting>
  <conditionalFormatting sqref="C33">
    <cfRule type="cellIs" dxfId="1936" priority="1916" operator="equal">
      <formula>"asd"</formula>
    </cfRule>
  </conditionalFormatting>
  <conditionalFormatting sqref="C33">
    <cfRule type="cellIs" dxfId="1935" priority="1915" operator="equal">
      <formula>MATCH($C$84:$C$118,C33,)</formula>
    </cfRule>
  </conditionalFormatting>
  <conditionalFormatting sqref="C33">
    <cfRule type="cellIs" dxfId="1934" priority="1914" operator="equal">
      <formula>"asd"</formula>
    </cfRule>
  </conditionalFormatting>
  <conditionalFormatting sqref="C33">
    <cfRule type="cellIs" dxfId="1933" priority="1913" operator="equal">
      <formula>MATCH($C$84:$C$118,C33,)</formula>
    </cfRule>
  </conditionalFormatting>
  <conditionalFormatting sqref="C33">
    <cfRule type="cellIs" dxfId="1932" priority="1912" operator="equal">
      <formula>"asd"</formula>
    </cfRule>
  </conditionalFormatting>
  <conditionalFormatting sqref="C33">
    <cfRule type="cellIs" dxfId="1931" priority="1911" operator="equal">
      <formula>MATCH($C$84:$C$118,C33,)</formula>
    </cfRule>
  </conditionalFormatting>
  <conditionalFormatting sqref="C33">
    <cfRule type="cellIs" dxfId="1930" priority="1910" operator="equal">
      <formula>"asd"</formula>
    </cfRule>
  </conditionalFormatting>
  <conditionalFormatting sqref="C33">
    <cfRule type="cellIs" dxfId="1929" priority="1909" operator="equal">
      <formula>MATCH($C$84:$C$118,C33,)</formula>
    </cfRule>
  </conditionalFormatting>
  <conditionalFormatting sqref="C33">
    <cfRule type="cellIs" dxfId="1928" priority="1908" operator="equal">
      <formula>"asd"</formula>
    </cfRule>
  </conditionalFormatting>
  <conditionalFormatting sqref="C33">
    <cfRule type="cellIs" dxfId="1927" priority="1907" operator="equal">
      <formula>MATCH($C$84:$C$118,C33,)</formula>
    </cfRule>
  </conditionalFormatting>
  <conditionalFormatting sqref="C33">
    <cfRule type="cellIs" dxfId="1926" priority="1906" operator="equal">
      <formula>"asd"</formula>
    </cfRule>
  </conditionalFormatting>
  <conditionalFormatting sqref="C33">
    <cfRule type="cellIs" dxfId="1925" priority="1905" operator="equal">
      <formula>MATCH($C$84:$C$118,C33,)</formula>
    </cfRule>
  </conditionalFormatting>
  <conditionalFormatting sqref="C33">
    <cfRule type="cellIs" dxfId="1924" priority="1904" operator="equal">
      <formula>"asd"</formula>
    </cfRule>
  </conditionalFormatting>
  <conditionalFormatting sqref="C33">
    <cfRule type="cellIs" dxfId="1923" priority="1903" operator="equal">
      <formula>MATCH($C$84:$C$118,C33,)</formula>
    </cfRule>
  </conditionalFormatting>
  <conditionalFormatting sqref="C33">
    <cfRule type="cellIs" dxfId="1922" priority="1902" operator="equal">
      <formula>"asd"</formula>
    </cfRule>
  </conditionalFormatting>
  <conditionalFormatting sqref="C33">
    <cfRule type="cellIs" dxfId="1921" priority="1901" operator="equal">
      <formula>MATCH($C$84:$C$118,C33,)</formula>
    </cfRule>
  </conditionalFormatting>
  <conditionalFormatting sqref="C33">
    <cfRule type="cellIs" dxfId="1920" priority="1900" operator="equal">
      <formula>"asd"</formula>
    </cfRule>
  </conditionalFormatting>
  <conditionalFormatting sqref="C33">
    <cfRule type="cellIs" dxfId="1919" priority="1899" operator="equal">
      <formula>MATCH($C$84:$C$118,C33,)</formula>
    </cfRule>
  </conditionalFormatting>
  <conditionalFormatting sqref="C33">
    <cfRule type="cellIs" dxfId="1918" priority="1898" operator="equal">
      <formula>"asd"</formula>
    </cfRule>
  </conditionalFormatting>
  <conditionalFormatting sqref="C33">
    <cfRule type="cellIs" dxfId="1917" priority="1897" operator="equal">
      <formula>MATCH($C$84:$C$118,C33,)</formula>
    </cfRule>
  </conditionalFormatting>
  <conditionalFormatting sqref="C33">
    <cfRule type="cellIs" dxfId="1916" priority="1896" operator="equal">
      <formula>"asd"</formula>
    </cfRule>
  </conditionalFormatting>
  <conditionalFormatting sqref="C33">
    <cfRule type="cellIs" dxfId="1915" priority="1895" operator="equal">
      <formula>MATCH($C$84:$C$118,C33,)</formula>
    </cfRule>
  </conditionalFormatting>
  <conditionalFormatting sqref="C33">
    <cfRule type="cellIs" dxfId="1914" priority="1894" operator="equal">
      <formula>"asd"</formula>
    </cfRule>
  </conditionalFormatting>
  <conditionalFormatting sqref="C33">
    <cfRule type="cellIs" dxfId="1913" priority="1893" operator="equal">
      <formula>MATCH($C$84:$C$118,C33,)</formula>
    </cfRule>
  </conditionalFormatting>
  <conditionalFormatting sqref="C33">
    <cfRule type="cellIs" dxfId="1912" priority="1892" operator="equal">
      <formula>"asd"</formula>
    </cfRule>
  </conditionalFormatting>
  <conditionalFormatting sqref="C33">
    <cfRule type="cellIs" dxfId="1911" priority="1891" operator="equal">
      <formula>MATCH($C$84:$C$118,C33,)</formula>
    </cfRule>
  </conditionalFormatting>
  <conditionalFormatting sqref="C33">
    <cfRule type="cellIs" dxfId="1910" priority="1890" operator="equal">
      <formula>"asd"</formula>
    </cfRule>
  </conditionalFormatting>
  <conditionalFormatting sqref="C33">
    <cfRule type="cellIs" dxfId="1909" priority="1889" operator="equal">
      <formula>MATCH($C$84:$C$118,C33,)</formula>
    </cfRule>
  </conditionalFormatting>
  <conditionalFormatting sqref="C10">
    <cfRule type="cellIs" dxfId="1908" priority="1888" operator="equal">
      <formula>"asd"</formula>
    </cfRule>
  </conditionalFormatting>
  <conditionalFormatting sqref="C10">
    <cfRule type="cellIs" dxfId="1907" priority="1887" operator="equal">
      <formula>MATCH($C$84:$C$118,C10,)</formula>
    </cfRule>
  </conditionalFormatting>
  <conditionalFormatting sqref="C11">
    <cfRule type="cellIs" dxfId="1906" priority="1886" operator="equal">
      <formula>"asd"</formula>
    </cfRule>
  </conditionalFormatting>
  <conditionalFormatting sqref="C11">
    <cfRule type="cellIs" dxfId="1905" priority="1885" operator="equal">
      <formula>MATCH($C$84:$C$118,C11,)</formula>
    </cfRule>
  </conditionalFormatting>
  <conditionalFormatting sqref="C8">
    <cfRule type="cellIs" dxfId="1904" priority="1884" operator="equal">
      <formula>"asd"</formula>
    </cfRule>
  </conditionalFormatting>
  <conditionalFormatting sqref="C8">
    <cfRule type="cellIs" dxfId="1903" priority="1883" operator="equal">
      <formula>MATCH($C$84:$C$118,C8,)</formula>
    </cfRule>
  </conditionalFormatting>
  <conditionalFormatting sqref="C9">
    <cfRule type="cellIs" dxfId="1902" priority="1882" operator="equal">
      <formula>"asd"</formula>
    </cfRule>
  </conditionalFormatting>
  <conditionalFormatting sqref="C9">
    <cfRule type="cellIs" dxfId="1901" priority="1881" operator="equal">
      <formula>MATCH($C$84:$C$118,C9,)</formula>
    </cfRule>
  </conditionalFormatting>
  <conditionalFormatting sqref="C11">
    <cfRule type="cellIs" dxfId="1900" priority="1880" operator="equal">
      <formula>"asd"</formula>
    </cfRule>
  </conditionalFormatting>
  <conditionalFormatting sqref="C11">
    <cfRule type="cellIs" dxfId="1899" priority="1879" operator="equal">
      <formula>MATCH($C$84:$C$118,C11,)</formula>
    </cfRule>
  </conditionalFormatting>
  <conditionalFormatting sqref="C9">
    <cfRule type="cellIs" dxfId="1898" priority="1878" operator="equal">
      <formula>"asd"</formula>
    </cfRule>
  </conditionalFormatting>
  <conditionalFormatting sqref="C9">
    <cfRule type="cellIs" dxfId="1897" priority="1877" operator="equal">
      <formula>MATCH($C$84:$C$118,C9,)</formula>
    </cfRule>
  </conditionalFormatting>
  <conditionalFormatting sqref="C9">
    <cfRule type="cellIs" dxfId="1896" priority="1876" operator="equal">
      <formula>"asd"</formula>
    </cfRule>
  </conditionalFormatting>
  <conditionalFormatting sqref="C9">
    <cfRule type="cellIs" dxfId="1895" priority="1875" operator="equal">
      <formula>MATCH($C$84:$C$118,C9,)</formula>
    </cfRule>
  </conditionalFormatting>
  <conditionalFormatting sqref="C12">
    <cfRule type="cellIs" dxfId="1894" priority="1874" operator="equal">
      <formula>"asd"</formula>
    </cfRule>
  </conditionalFormatting>
  <conditionalFormatting sqref="C12">
    <cfRule type="cellIs" dxfId="1893" priority="1873" operator="equal">
      <formula>MATCH($C$84:$C$118,C12,)</formula>
    </cfRule>
  </conditionalFormatting>
  <conditionalFormatting sqref="C9">
    <cfRule type="cellIs" dxfId="1892" priority="1872" operator="equal">
      <formula>"asd"</formula>
    </cfRule>
  </conditionalFormatting>
  <conditionalFormatting sqref="C9">
    <cfRule type="cellIs" dxfId="1891" priority="1871" operator="equal">
      <formula>MATCH($C$84:$C$118,C9,)</formula>
    </cfRule>
  </conditionalFormatting>
  <conditionalFormatting sqref="C8">
    <cfRule type="cellIs" dxfId="1890" priority="1870" operator="equal">
      <formula>"asd"</formula>
    </cfRule>
  </conditionalFormatting>
  <conditionalFormatting sqref="C8">
    <cfRule type="cellIs" dxfId="1889" priority="1869" operator="equal">
      <formula>MATCH($C$84:$C$118,C8,)</formula>
    </cfRule>
  </conditionalFormatting>
  <conditionalFormatting sqref="C8">
    <cfRule type="cellIs" dxfId="1888" priority="1868" operator="equal">
      <formula>"asd"</formula>
    </cfRule>
  </conditionalFormatting>
  <conditionalFormatting sqref="C8">
    <cfRule type="cellIs" dxfId="1887" priority="1867" operator="equal">
      <formula>MATCH($C$84:$C$118,C8,)</formula>
    </cfRule>
  </conditionalFormatting>
  <conditionalFormatting sqref="C8">
    <cfRule type="cellIs" dxfId="1886" priority="1866" operator="equal">
      <formula>"asd"</formula>
    </cfRule>
  </conditionalFormatting>
  <conditionalFormatting sqref="C8">
    <cfRule type="cellIs" dxfId="1885" priority="1865" operator="equal">
      <formula>MATCH($C$84:$C$118,C8,)</formula>
    </cfRule>
  </conditionalFormatting>
  <conditionalFormatting sqref="C8">
    <cfRule type="cellIs" dxfId="1884" priority="1864" operator="equal">
      <formula>"asd"</formula>
    </cfRule>
  </conditionalFormatting>
  <conditionalFormatting sqref="C8">
    <cfRule type="cellIs" dxfId="1883" priority="1863" operator="equal">
      <formula>MATCH($C$84:$C$118,C8,)</formula>
    </cfRule>
  </conditionalFormatting>
  <conditionalFormatting sqref="C8">
    <cfRule type="cellIs" dxfId="1882" priority="1862" operator="equal">
      <formula>"asd"</formula>
    </cfRule>
  </conditionalFormatting>
  <conditionalFormatting sqref="C8">
    <cfRule type="cellIs" dxfId="1881" priority="1861" operator="equal">
      <formula>MATCH($C$84:$C$118,C8,)</formula>
    </cfRule>
  </conditionalFormatting>
  <conditionalFormatting sqref="C9">
    <cfRule type="cellIs" dxfId="1880" priority="1860" operator="equal">
      <formula>"asd"</formula>
    </cfRule>
  </conditionalFormatting>
  <conditionalFormatting sqref="C9">
    <cfRule type="cellIs" dxfId="1879" priority="1859" operator="equal">
      <formula>MATCH($C$84:$C$118,C9,)</formula>
    </cfRule>
  </conditionalFormatting>
  <conditionalFormatting sqref="C9">
    <cfRule type="cellIs" dxfId="1878" priority="1858" operator="equal">
      <formula>"asd"</formula>
    </cfRule>
  </conditionalFormatting>
  <conditionalFormatting sqref="C9">
    <cfRule type="cellIs" dxfId="1877" priority="1857" operator="equal">
      <formula>MATCH($C$84:$C$118,C9,)</formula>
    </cfRule>
  </conditionalFormatting>
  <conditionalFormatting sqref="C9">
    <cfRule type="cellIs" dxfId="1876" priority="1856" operator="equal">
      <formula>"asd"</formula>
    </cfRule>
  </conditionalFormatting>
  <conditionalFormatting sqref="C9">
    <cfRule type="cellIs" dxfId="1875" priority="1855" operator="equal">
      <formula>MATCH($C$84:$C$118,C9,)</formula>
    </cfRule>
  </conditionalFormatting>
  <conditionalFormatting sqref="C9">
    <cfRule type="cellIs" dxfId="1874" priority="1854" operator="equal">
      <formula>"asd"</formula>
    </cfRule>
  </conditionalFormatting>
  <conditionalFormatting sqref="C9">
    <cfRule type="cellIs" dxfId="1873" priority="1853" operator="equal">
      <formula>MATCH($C$84:$C$118,C9,)</formula>
    </cfRule>
  </conditionalFormatting>
  <conditionalFormatting sqref="C9">
    <cfRule type="cellIs" dxfId="1872" priority="1852" operator="equal">
      <formula>"asd"</formula>
    </cfRule>
  </conditionalFormatting>
  <conditionalFormatting sqref="C9">
    <cfRule type="cellIs" dxfId="1871" priority="1851" operator="equal">
      <formula>MATCH($C$84:$C$118,C9,)</formula>
    </cfRule>
  </conditionalFormatting>
  <conditionalFormatting sqref="C11">
    <cfRule type="cellIs" dxfId="1870" priority="1850" operator="equal">
      <formula>"asd"</formula>
    </cfRule>
  </conditionalFormatting>
  <conditionalFormatting sqref="C11">
    <cfRule type="cellIs" dxfId="1869" priority="1849" operator="equal">
      <formula>MATCH($C$84:$C$118,C11,)</formula>
    </cfRule>
  </conditionalFormatting>
  <conditionalFormatting sqref="C12">
    <cfRule type="cellIs" dxfId="1868" priority="1848" operator="equal">
      <formula>"asd"</formula>
    </cfRule>
  </conditionalFormatting>
  <conditionalFormatting sqref="C12">
    <cfRule type="cellIs" dxfId="1867" priority="1847" operator="equal">
      <formula>MATCH($C$84:$C$118,C12,)</formula>
    </cfRule>
  </conditionalFormatting>
  <conditionalFormatting sqref="C12">
    <cfRule type="cellIs" dxfId="1866" priority="1846" operator="equal">
      <formula>"asd"</formula>
    </cfRule>
  </conditionalFormatting>
  <conditionalFormatting sqref="C12">
    <cfRule type="cellIs" dxfId="1865" priority="1845" operator="equal">
      <formula>MATCH($C$84:$C$118,C12,)</formula>
    </cfRule>
  </conditionalFormatting>
  <conditionalFormatting sqref="C12:C14">
    <cfRule type="cellIs" dxfId="1864" priority="1844" operator="equal">
      <formula>"asd"</formula>
    </cfRule>
  </conditionalFormatting>
  <conditionalFormatting sqref="C12:C14">
    <cfRule type="cellIs" dxfId="1863" priority="1843" operator="equal">
      <formula>MATCH($C$84:$C$118,C12,)</formula>
    </cfRule>
  </conditionalFormatting>
  <conditionalFormatting sqref="C12">
    <cfRule type="cellIs" dxfId="1862" priority="1842" operator="equal">
      <formula>"asd"</formula>
    </cfRule>
  </conditionalFormatting>
  <conditionalFormatting sqref="C12">
    <cfRule type="cellIs" dxfId="1861" priority="1841" operator="equal">
      <formula>MATCH($C$84:$C$118,C12,)</formula>
    </cfRule>
  </conditionalFormatting>
  <conditionalFormatting sqref="C12">
    <cfRule type="cellIs" dxfId="1860" priority="1840" operator="equal">
      <formula>"asd"</formula>
    </cfRule>
  </conditionalFormatting>
  <conditionalFormatting sqref="C12">
    <cfRule type="cellIs" dxfId="1859" priority="1839" operator="equal">
      <formula>MATCH($C$84:$C$118,C12,)</formula>
    </cfRule>
  </conditionalFormatting>
  <conditionalFormatting sqref="C12:C14">
    <cfRule type="cellIs" dxfId="1858" priority="1838" operator="equal">
      <formula>"asd"</formula>
    </cfRule>
  </conditionalFormatting>
  <conditionalFormatting sqref="C12:C14">
    <cfRule type="cellIs" dxfId="1857" priority="1837" operator="equal">
      <formula>MATCH($C$84:$C$118,C12,)</formula>
    </cfRule>
  </conditionalFormatting>
  <conditionalFormatting sqref="C12">
    <cfRule type="cellIs" dxfId="1856" priority="1836" operator="equal">
      <formula>"asd"</formula>
    </cfRule>
  </conditionalFormatting>
  <conditionalFormatting sqref="C12">
    <cfRule type="cellIs" dxfId="1855" priority="1835" operator="equal">
      <formula>MATCH($C$84:$C$118,C12,)</formula>
    </cfRule>
  </conditionalFormatting>
  <conditionalFormatting sqref="C12:C14">
    <cfRule type="cellIs" dxfId="1854" priority="1834" operator="equal">
      <formula>"asd"</formula>
    </cfRule>
  </conditionalFormatting>
  <conditionalFormatting sqref="C12:C14">
    <cfRule type="cellIs" dxfId="1853" priority="1833" operator="equal">
      <formula>MATCH($C$84:$C$118,C12,)</formula>
    </cfRule>
  </conditionalFormatting>
  <conditionalFormatting sqref="C12:C14">
    <cfRule type="cellIs" dxfId="1852" priority="1832" operator="equal">
      <formula>"asd"</formula>
    </cfRule>
  </conditionalFormatting>
  <conditionalFormatting sqref="C12:C14">
    <cfRule type="cellIs" dxfId="1851" priority="1831" operator="equal">
      <formula>MATCH($C$84:$C$118,C12,)</formula>
    </cfRule>
  </conditionalFormatting>
  <conditionalFormatting sqref="C14">
    <cfRule type="cellIs" dxfId="1850" priority="1830" operator="equal">
      <formula>"asd"</formula>
    </cfRule>
  </conditionalFormatting>
  <conditionalFormatting sqref="C14">
    <cfRule type="cellIs" dxfId="1849" priority="1829" operator="equal">
      <formula>MATCH($C$84:$C$118,C14,)</formula>
    </cfRule>
  </conditionalFormatting>
  <conditionalFormatting sqref="C12:C14">
    <cfRule type="cellIs" dxfId="1848" priority="1828" operator="equal">
      <formula>"asd"</formula>
    </cfRule>
  </conditionalFormatting>
  <conditionalFormatting sqref="C12:C14">
    <cfRule type="cellIs" dxfId="1847" priority="1827" operator="equal">
      <formula>MATCH($C$84:$C$118,C12,)</formula>
    </cfRule>
  </conditionalFormatting>
  <conditionalFormatting sqref="C12:C14">
    <cfRule type="cellIs" dxfId="1846" priority="1826" operator="equal">
      <formula>"asd"</formula>
    </cfRule>
  </conditionalFormatting>
  <conditionalFormatting sqref="C12:C14">
    <cfRule type="cellIs" dxfId="1845" priority="1825" operator="equal">
      <formula>MATCH($C$84:$C$118,C12,)</formula>
    </cfRule>
  </conditionalFormatting>
  <conditionalFormatting sqref="C12:C14">
    <cfRule type="cellIs" dxfId="1844" priority="1824" operator="equal">
      <formula>"asd"</formula>
    </cfRule>
  </conditionalFormatting>
  <conditionalFormatting sqref="C12:C14">
    <cfRule type="cellIs" dxfId="1843" priority="1823" operator="equal">
      <formula>MATCH($C$84:$C$118,C12,)</formula>
    </cfRule>
  </conditionalFormatting>
  <conditionalFormatting sqref="C14">
    <cfRule type="cellIs" dxfId="1842" priority="1822" operator="equal">
      <formula>"asd"</formula>
    </cfRule>
  </conditionalFormatting>
  <conditionalFormatting sqref="C14">
    <cfRule type="cellIs" dxfId="1841" priority="1821" operator="equal">
      <formula>MATCH($C$84:$C$118,C14,)</formula>
    </cfRule>
  </conditionalFormatting>
  <conditionalFormatting sqref="C12:C14">
    <cfRule type="cellIs" dxfId="1840" priority="1820" operator="equal">
      <formula>"asd"</formula>
    </cfRule>
  </conditionalFormatting>
  <conditionalFormatting sqref="C12:C14">
    <cfRule type="cellIs" dxfId="1839" priority="1819" operator="equal">
      <formula>MATCH($C$84:$C$118,C12,)</formula>
    </cfRule>
  </conditionalFormatting>
  <conditionalFormatting sqref="C12:C14">
    <cfRule type="cellIs" dxfId="1838" priority="1818" operator="equal">
      <formula>"asd"</formula>
    </cfRule>
  </conditionalFormatting>
  <conditionalFormatting sqref="C12:C14">
    <cfRule type="cellIs" dxfId="1837" priority="1817" operator="equal">
      <formula>MATCH($C$84:$C$118,C12,)</formula>
    </cfRule>
  </conditionalFormatting>
  <conditionalFormatting sqref="C14">
    <cfRule type="cellIs" dxfId="1836" priority="1816" operator="equal">
      <formula>"asd"</formula>
    </cfRule>
  </conditionalFormatting>
  <conditionalFormatting sqref="C14">
    <cfRule type="cellIs" dxfId="1835" priority="1815" operator="equal">
      <formula>MATCH($C$84:$C$118,C14,)</formula>
    </cfRule>
  </conditionalFormatting>
  <conditionalFormatting sqref="C12:C14">
    <cfRule type="cellIs" dxfId="1834" priority="1814" operator="equal">
      <formula>"asd"</formula>
    </cfRule>
  </conditionalFormatting>
  <conditionalFormatting sqref="C12:C14">
    <cfRule type="cellIs" dxfId="1833" priority="1813" operator="equal">
      <formula>MATCH($C$84:$C$118,C12,)</formula>
    </cfRule>
  </conditionalFormatting>
  <conditionalFormatting sqref="C14">
    <cfRule type="cellIs" dxfId="1832" priority="1812" operator="equal">
      <formula>"asd"</formula>
    </cfRule>
  </conditionalFormatting>
  <conditionalFormatting sqref="C14">
    <cfRule type="cellIs" dxfId="1831" priority="1811" operator="equal">
      <formula>MATCH($C$84:$C$118,C14,)</formula>
    </cfRule>
  </conditionalFormatting>
  <conditionalFormatting sqref="C14">
    <cfRule type="cellIs" dxfId="1830" priority="1810" operator="equal">
      <formula>"asd"</formula>
    </cfRule>
  </conditionalFormatting>
  <conditionalFormatting sqref="C14">
    <cfRule type="cellIs" dxfId="1829" priority="1809" operator="equal">
      <formula>MATCH($C$84:$C$118,C14,)</formula>
    </cfRule>
  </conditionalFormatting>
  <conditionalFormatting sqref="C8:C11">
    <cfRule type="cellIs" dxfId="1828" priority="1808" operator="equal">
      <formula>"asd"</formula>
    </cfRule>
  </conditionalFormatting>
  <conditionalFormatting sqref="C8:C11">
    <cfRule type="cellIs" dxfId="1827" priority="1807" operator="equal">
      <formula>MATCH($C$84:$C$118,C8,)</formula>
    </cfRule>
  </conditionalFormatting>
  <conditionalFormatting sqref="C8:C11">
    <cfRule type="cellIs" dxfId="1826" priority="1806" operator="equal">
      <formula>"asd"</formula>
    </cfRule>
  </conditionalFormatting>
  <conditionalFormatting sqref="C8:C11">
    <cfRule type="cellIs" dxfId="1825" priority="1805" operator="equal">
      <formula>MATCH($C$84:$C$118,C8,)</formula>
    </cfRule>
  </conditionalFormatting>
  <conditionalFormatting sqref="C8:C11">
    <cfRule type="cellIs" dxfId="1824" priority="1804" operator="equal">
      <formula>"asd"</formula>
    </cfRule>
  </conditionalFormatting>
  <conditionalFormatting sqref="C8:C11">
    <cfRule type="cellIs" dxfId="1823" priority="1803" operator="equal">
      <formula>MATCH($C$84:$C$118,C8,)</formula>
    </cfRule>
  </conditionalFormatting>
  <conditionalFormatting sqref="C8:C11">
    <cfRule type="cellIs" dxfId="1822" priority="1802" operator="equal">
      <formula>"asd"</formula>
    </cfRule>
  </conditionalFormatting>
  <conditionalFormatting sqref="C8:C11">
    <cfRule type="cellIs" dxfId="1821" priority="1801" operator="equal">
      <formula>MATCH($C$84:$C$118,C8,)</formula>
    </cfRule>
  </conditionalFormatting>
  <conditionalFormatting sqref="C8:C11">
    <cfRule type="cellIs" dxfId="1820" priority="1800" operator="equal">
      <formula>"asd"</formula>
    </cfRule>
  </conditionalFormatting>
  <conditionalFormatting sqref="C8:C11">
    <cfRule type="cellIs" dxfId="1819" priority="1799" operator="equal">
      <formula>MATCH($C$84:$C$118,C8,)</formula>
    </cfRule>
  </conditionalFormatting>
  <conditionalFormatting sqref="C8:C11">
    <cfRule type="cellIs" dxfId="1818" priority="1798" operator="equal">
      <formula>"asd"</formula>
    </cfRule>
  </conditionalFormatting>
  <conditionalFormatting sqref="C8:C11">
    <cfRule type="cellIs" dxfId="1817" priority="1797" operator="equal">
      <formula>MATCH($C$84:$C$118,C8,)</formula>
    </cfRule>
  </conditionalFormatting>
  <conditionalFormatting sqref="C11">
    <cfRule type="cellIs" dxfId="1816" priority="1796" operator="equal">
      <formula>"asd"</formula>
    </cfRule>
  </conditionalFormatting>
  <conditionalFormatting sqref="C11">
    <cfRule type="cellIs" dxfId="1815" priority="1795" operator="equal">
      <formula>MATCH($C$84:$C$118,C11,)</formula>
    </cfRule>
  </conditionalFormatting>
  <conditionalFormatting sqref="C11">
    <cfRule type="cellIs" dxfId="1814" priority="1794" operator="equal">
      <formula>"asd"</formula>
    </cfRule>
  </conditionalFormatting>
  <conditionalFormatting sqref="C11">
    <cfRule type="cellIs" dxfId="1813" priority="1793" operator="equal">
      <formula>MATCH($C$84:$C$118,C11,)</formula>
    </cfRule>
  </conditionalFormatting>
  <conditionalFormatting sqref="C11">
    <cfRule type="cellIs" dxfId="1812" priority="1792" operator="equal">
      <formula>"asd"</formula>
    </cfRule>
  </conditionalFormatting>
  <conditionalFormatting sqref="C11">
    <cfRule type="cellIs" dxfId="1811" priority="1791" operator="equal">
      <formula>MATCH($C$84:$C$118,C11,)</formula>
    </cfRule>
  </conditionalFormatting>
  <conditionalFormatting sqref="C11">
    <cfRule type="cellIs" dxfId="1810" priority="1790" operator="equal">
      <formula>"asd"</formula>
    </cfRule>
  </conditionalFormatting>
  <conditionalFormatting sqref="C11">
    <cfRule type="cellIs" dxfId="1809" priority="1789" operator="equal">
      <formula>MATCH($C$84:$C$118,C11,)</formula>
    </cfRule>
  </conditionalFormatting>
  <conditionalFormatting sqref="C12">
    <cfRule type="cellIs" dxfId="1808" priority="1788" operator="equal">
      <formula>"asd"</formula>
    </cfRule>
  </conditionalFormatting>
  <conditionalFormatting sqref="C12">
    <cfRule type="cellIs" dxfId="1807" priority="1787" operator="equal">
      <formula>MATCH($C$84:$C$118,C12,)</formula>
    </cfRule>
  </conditionalFormatting>
  <conditionalFormatting sqref="C11">
    <cfRule type="cellIs" dxfId="1806" priority="1786" operator="equal">
      <formula>"asd"</formula>
    </cfRule>
  </conditionalFormatting>
  <conditionalFormatting sqref="C11">
    <cfRule type="cellIs" dxfId="1805" priority="1785" operator="equal">
      <formula>MATCH($C$84:$C$118,C11,)</formula>
    </cfRule>
  </conditionalFormatting>
  <conditionalFormatting sqref="C11">
    <cfRule type="cellIs" dxfId="1804" priority="1784" operator="equal">
      <formula>"asd"</formula>
    </cfRule>
  </conditionalFormatting>
  <conditionalFormatting sqref="C11">
    <cfRule type="cellIs" dxfId="1803" priority="1783" operator="equal">
      <formula>MATCH($C$84:$C$118,C11,)</formula>
    </cfRule>
  </conditionalFormatting>
  <conditionalFormatting sqref="C11">
    <cfRule type="cellIs" dxfId="1802" priority="1782" operator="equal">
      <formula>"asd"</formula>
    </cfRule>
  </conditionalFormatting>
  <conditionalFormatting sqref="C11">
    <cfRule type="cellIs" dxfId="1801" priority="1781" operator="equal">
      <formula>MATCH($C$84:$C$118,C11,)</formula>
    </cfRule>
  </conditionalFormatting>
  <conditionalFormatting sqref="C12">
    <cfRule type="cellIs" dxfId="1800" priority="1780" operator="equal">
      <formula>"asd"</formula>
    </cfRule>
  </conditionalFormatting>
  <conditionalFormatting sqref="C12">
    <cfRule type="cellIs" dxfId="1799" priority="1779" operator="equal">
      <formula>MATCH($C$84:$C$118,C12,)</formula>
    </cfRule>
  </conditionalFormatting>
  <conditionalFormatting sqref="C11">
    <cfRule type="cellIs" dxfId="1798" priority="1778" operator="equal">
      <formula>"asd"</formula>
    </cfRule>
  </conditionalFormatting>
  <conditionalFormatting sqref="C11">
    <cfRule type="cellIs" dxfId="1797" priority="1777" operator="equal">
      <formula>MATCH($C$84:$C$118,C11,)</formula>
    </cfRule>
  </conditionalFormatting>
  <conditionalFormatting sqref="C11">
    <cfRule type="cellIs" dxfId="1796" priority="1776" operator="equal">
      <formula>"asd"</formula>
    </cfRule>
  </conditionalFormatting>
  <conditionalFormatting sqref="C11">
    <cfRule type="cellIs" dxfId="1795" priority="1775" operator="equal">
      <formula>MATCH($C$84:$C$118,C11,)</formula>
    </cfRule>
  </conditionalFormatting>
  <conditionalFormatting sqref="C12">
    <cfRule type="cellIs" dxfId="1794" priority="1774" operator="equal">
      <formula>"asd"</formula>
    </cfRule>
  </conditionalFormatting>
  <conditionalFormatting sqref="C12">
    <cfRule type="cellIs" dxfId="1793" priority="1773" operator="equal">
      <formula>MATCH($C$84:$C$118,C12,)</formula>
    </cfRule>
  </conditionalFormatting>
  <conditionalFormatting sqref="C11">
    <cfRule type="cellIs" dxfId="1792" priority="1772" operator="equal">
      <formula>"asd"</formula>
    </cfRule>
  </conditionalFormatting>
  <conditionalFormatting sqref="C11">
    <cfRule type="cellIs" dxfId="1791" priority="1771" operator="equal">
      <formula>MATCH($C$84:$C$118,C11,)</formula>
    </cfRule>
  </conditionalFormatting>
  <conditionalFormatting sqref="C12">
    <cfRule type="cellIs" dxfId="1790" priority="1770" operator="equal">
      <formula>"asd"</formula>
    </cfRule>
  </conditionalFormatting>
  <conditionalFormatting sqref="C12">
    <cfRule type="cellIs" dxfId="1789" priority="1769" operator="equal">
      <formula>MATCH($C$84:$C$118,C12,)</formula>
    </cfRule>
  </conditionalFormatting>
  <conditionalFormatting sqref="C12">
    <cfRule type="cellIs" dxfId="1788" priority="1768" operator="equal">
      <formula>"asd"</formula>
    </cfRule>
  </conditionalFormatting>
  <conditionalFormatting sqref="C12">
    <cfRule type="cellIs" dxfId="1787" priority="1767" operator="equal">
      <formula>MATCH($C$84:$C$118,C12,)</formula>
    </cfRule>
  </conditionalFormatting>
  <conditionalFormatting sqref="C12:C14">
    <cfRule type="cellIs" dxfId="1786" priority="1766" operator="equal">
      <formula>"asd"</formula>
    </cfRule>
  </conditionalFormatting>
  <conditionalFormatting sqref="C12:C14">
    <cfRule type="cellIs" dxfId="1785" priority="1765" operator="equal">
      <formula>MATCH($C$84:$C$118,C12,)</formula>
    </cfRule>
  </conditionalFormatting>
  <conditionalFormatting sqref="C8">
    <cfRule type="cellIs" dxfId="1784" priority="1764" operator="equal">
      <formula>"asd"</formula>
    </cfRule>
  </conditionalFormatting>
  <conditionalFormatting sqref="C8">
    <cfRule type="cellIs" dxfId="1783" priority="1763" operator="equal">
      <formula>MATCH($C$84:$C$118,C8,)</formula>
    </cfRule>
  </conditionalFormatting>
  <conditionalFormatting sqref="C8">
    <cfRule type="cellIs" dxfId="1782" priority="1762" operator="equal">
      <formula>"asd"</formula>
    </cfRule>
  </conditionalFormatting>
  <conditionalFormatting sqref="C8">
    <cfRule type="cellIs" dxfId="1781" priority="1761" operator="equal">
      <formula>MATCH($C$84:$C$118,C8,)</formula>
    </cfRule>
  </conditionalFormatting>
  <conditionalFormatting sqref="C8">
    <cfRule type="cellIs" dxfId="1780" priority="1760" operator="equal">
      <formula>"asd"</formula>
    </cfRule>
  </conditionalFormatting>
  <conditionalFormatting sqref="C8">
    <cfRule type="cellIs" dxfId="1779" priority="1759" operator="equal">
      <formula>MATCH($C$84:$C$118,C8,)</formula>
    </cfRule>
  </conditionalFormatting>
  <conditionalFormatting sqref="C8">
    <cfRule type="cellIs" dxfId="1778" priority="1758" operator="equal">
      <formula>"asd"</formula>
    </cfRule>
  </conditionalFormatting>
  <conditionalFormatting sqref="C8">
    <cfRule type="cellIs" dxfId="1777" priority="1757" operator="equal">
      <formula>MATCH($C$84:$C$118,C8,)</formula>
    </cfRule>
  </conditionalFormatting>
  <conditionalFormatting sqref="C12:C14">
    <cfRule type="cellIs" dxfId="1776" priority="1756" operator="equal">
      <formula>"asd"</formula>
    </cfRule>
  </conditionalFormatting>
  <conditionalFormatting sqref="C12:C14">
    <cfRule type="cellIs" dxfId="1775" priority="1755" operator="equal">
      <formula>MATCH($C$84:$C$118,C12,)</formula>
    </cfRule>
  </conditionalFormatting>
  <conditionalFormatting sqref="C12:C14">
    <cfRule type="cellIs" dxfId="1774" priority="1754" operator="equal">
      <formula>"asd"</formula>
    </cfRule>
  </conditionalFormatting>
  <conditionalFormatting sqref="C12:C14">
    <cfRule type="cellIs" dxfId="1773" priority="1753" operator="equal">
      <formula>MATCH($C$84:$C$118,C12,)</formula>
    </cfRule>
  </conditionalFormatting>
  <conditionalFormatting sqref="C12:C14">
    <cfRule type="cellIs" dxfId="1772" priority="1752" operator="equal">
      <formula>"asd"</formula>
    </cfRule>
  </conditionalFormatting>
  <conditionalFormatting sqref="C12:C14">
    <cfRule type="cellIs" dxfId="1771" priority="1751" operator="equal">
      <formula>MATCH($C$84:$C$118,C12,)</formula>
    </cfRule>
  </conditionalFormatting>
  <conditionalFormatting sqref="C12:C14">
    <cfRule type="cellIs" dxfId="1770" priority="1750" operator="equal">
      <formula>"asd"</formula>
    </cfRule>
  </conditionalFormatting>
  <conditionalFormatting sqref="C12:C14">
    <cfRule type="cellIs" dxfId="1769" priority="1749" operator="equal">
      <formula>MATCH($C$84:$C$118,C12,)</formula>
    </cfRule>
  </conditionalFormatting>
  <conditionalFormatting sqref="C12:C14">
    <cfRule type="cellIs" dxfId="1768" priority="1748" operator="equal">
      <formula>"asd"</formula>
    </cfRule>
  </conditionalFormatting>
  <conditionalFormatting sqref="C12:C14">
    <cfRule type="cellIs" dxfId="1767" priority="1747" operator="equal">
      <formula>MATCH($C$84:$C$118,C12,)</formula>
    </cfRule>
  </conditionalFormatting>
  <conditionalFormatting sqref="C12:C14">
    <cfRule type="cellIs" dxfId="1766" priority="1746" operator="equal">
      <formula>"asd"</formula>
    </cfRule>
  </conditionalFormatting>
  <conditionalFormatting sqref="C12:C14">
    <cfRule type="cellIs" dxfId="1765" priority="1745" operator="equal">
      <formula>MATCH($C$84:$C$118,C12,)</formula>
    </cfRule>
  </conditionalFormatting>
  <conditionalFormatting sqref="C12:C14">
    <cfRule type="cellIs" dxfId="1764" priority="1744" operator="equal">
      <formula>"asd"</formula>
    </cfRule>
  </conditionalFormatting>
  <conditionalFormatting sqref="C12:C14">
    <cfRule type="cellIs" dxfId="1763" priority="1743" operator="equal">
      <formula>MATCH($C$84:$C$118,C12,)</formula>
    </cfRule>
  </conditionalFormatting>
  <conditionalFormatting sqref="C12:C14">
    <cfRule type="cellIs" dxfId="1762" priority="1742" operator="equal">
      <formula>"asd"</formula>
    </cfRule>
  </conditionalFormatting>
  <conditionalFormatting sqref="C12:C14">
    <cfRule type="cellIs" dxfId="1761" priority="1741" operator="equal">
      <formula>MATCH($C$84:$C$118,C12,)</formula>
    </cfRule>
  </conditionalFormatting>
  <conditionalFormatting sqref="C12:C14">
    <cfRule type="cellIs" dxfId="1760" priority="1740" operator="equal">
      <formula>"asd"</formula>
    </cfRule>
  </conditionalFormatting>
  <conditionalFormatting sqref="C12:C14">
    <cfRule type="cellIs" dxfId="1759" priority="1739" operator="equal">
      <formula>MATCH($C$84:$C$118,C12,)</formula>
    </cfRule>
  </conditionalFormatting>
  <conditionalFormatting sqref="C12:C14">
    <cfRule type="cellIs" dxfId="1758" priority="1738" operator="equal">
      <formula>"asd"</formula>
    </cfRule>
  </conditionalFormatting>
  <conditionalFormatting sqref="C12:C14">
    <cfRule type="cellIs" dxfId="1757" priority="1737" operator="equal">
      <formula>MATCH($C$84:$C$118,C12,)</formula>
    </cfRule>
  </conditionalFormatting>
  <conditionalFormatting sqref="C12:C14">
    <cfRule type="cellIs" dxfId="1756" priority="1736" operator="equal">
      <formula>"asd"</formula>
    </cfRule>
  </conditionalFormatting>
  <conditionalFormatting sqref="C12:C14">
    <cfRule type="cellIs" dxfId="1755" priority="1735" operator="equal">
      <formula>MATCH($C$84:$C$118,C12,)</formula>
    </cfRule>
  </conditionalFormatting>
  <conditionalFormatting sqref="C12:C14">
    <cfRule type="cellIs" dxfId="1754" priority="1734" operator="equal">
      <formula>"asd"</formula>
    </cfRule>
  </conditionalFormatting>
  <conditionalFormatting sqref="C12:C14">
    <cfRule type="cellIs" dxfId="1753" priority="1733" operator="equal">
      <formula>MATCH($C$84:$C$118,C12,)</formula>
    </cfRule>
  </conditionalFormatting>
  <conditionalFormatting sqref="C12:C14">
    <cfRule type="cellIs" dxfId="1752" priority="1732" operator="equal">
      <formula>"asd"</formula>
    </cfRule>
  </conditionalFormatting>
  <conditionalFormatting sqref="C12:C14">
    <cfRule type="cellIs" dxfId="1751" priority="1731" operator="equal">
      <formula>MATCH($C$84:$C$118,C12,)</formula>
    </cfRule>
  </conditionalFormatting>
  <conditionalFormatting sqref="C9">
    <cfRule type="cellIs" dxfId="1750" priority="1730" operator="equal">
      <formula>"asd"</formula>
    </cfRule>
  </conditionalFormatting>
  <conditionalFormatting sqref="C9">
    <cfRule type="cellIs" dxfId="1749" priority="1729" operator="equal">
      <formula>MATCH($C$84:$C$118,C9,)</formula>
    </cfRule>
  </conditionalFormatting>
  <conditionalFormatting sqref="C10">
    <cfRule type="cellIs" dxfId="1748" priority="1728" operator="equal">
      <formula>"asd"</formula>
    </cfRule>
  </conditionalFormatting>
  <conditionalFormatting sqref="C10">
    <cfRule type="cellIs" dxfId="1747" priority="1727" operator="equal">
      <formula>MATCH($C$84:$C$118,C10,)</formula>
    </cfRule>
  </conditionalFormatting>
  <conditionalFormatting sqref="C8">
    <cfRule type="cellIs" dxfId="1746" priority="1726" operator="equal">
      <formula>"asd"</formula>
    </cfRule>
  </conditionalFormatting>
  <conditionalFormatting sqref="C8">
    <cfRule type="cellIs" dxfId="1745" priority="1725" operator="equal">
      <formula>MATCH($C$84:$C$118,C8,)</formula>
    </cfRule>
  </conditionalFormatting>
  <conditionalFormatting sqref="C10">
    <cfRule type="cellIs" dxfId="1744" priority="1724" operator="equal">
      <formula>"asd"</formula>
    </cfRule>
  </conditionalFormatting>
  <conditionalFormatting sqref="C10">
    <cfRule type="cellIs" dxfId="1743" priority="1723" operator="equal">
      <formula>MATCH($C$84:$C$118,C10,)</formula>
    </cfRule>
  </conditionalFormatting>
  <conditionalFormatting sqref="C8">
    <cfRule type="cellIs" dxfId="1742" priority="1722" operator="equal">
      <formula>"asd"</formula>
    </cfRule>
  </conditionalFormatting>
  <conditionalFormatting sqref="C8">
    <cfRule type="cellIs" dxfId="1741" priority="1721" operator="equal">
      <formula>MATCH($C$84:$C$118,C8,)</formula>
    </cfRule>
  </conditionalFormatting>
  <conditionalFormatting sqref="C8">
    <cfRule type="cellIs" dxfId="1740" priority="1720" operator="equal">
      <formula>"asd"</formula>
    </cfRule>
  </conditionalFormatting>
  <conditionalFormatting sqref="C8">
    <cfRule type="cellIs" dxfId="1739" priority="1719" operator="equal">
      <formula>MATCH($C$84:$C$118,C8,)</formula>
    </cfRule>
  </conditionalFormatting>
  <conditionalFormatting sqref="C11">
    <cfRule type="cellIs" dxfId="1738" priority="1718" operator="equal">
      <formula>"asd"</formula>
    </cfRule>
  </conditionalFormatting>
  <conditionalFormatting sqref="C11">
    <cfRule type="cellIs" dxfId="1737" priority="1717" operator="equal">
      <formula>MATCH($C$84:$C$118,C11,)</formula>
    </cfRule>
  </conditionalFormatting>
  <conditionalFormatting sqref="C8">
    <cfRule type="cellIs" dxfId="1736" priority="1716" operator="equal">
      <formula>"asd"</formula>
    </cfRule>
  </conditionalFormatting>
  <conditionalFormatting sqref="C8">
    <cfRule type="cellIs" dxfId="1735" priority="1715" operator="equal">
      <formula>MATCH($C$84:$C$118,C8,)</formula>
    </cfRule>
  </conditionalFormatting>
  <conditionalFormatting sqref="C8">
    <cfRule type="cellIs" dxfId="1734" priority="1714" operator="equal">
      <formula>"asd"</formula>
    </cfRule>
  </conditionalFormatting>
  <conditionalFormatting sqref="C8">
    <cfRule type="cellIs" dxfId="1733" priority="1713" operator="equal">
      <formula>MATCH($C$84:$C$118,C8,)</formula>
    </cfRule>
  </conditionalFormatting>
  <conditionalFormatting sqref="C8">
    <cfRule type="cellIs" dxfId="1732" priority="1712" operator="equal">
      <formula>"asd"</formula>
    </cfRule>
  </conditionalFormatting>
  <conditionalFormatting sqref="C8">
    <cfRule type="cellIs" dxfId="1731" priority="1711" operator="equal">
      <formula>MATCH($C$84:$C$118,C8,)</formula>
    </cfRule>
  </conditionalFormatting>
  <conditionalFormatting sqref="C8">
    <cfRule type="cellIs" dxfId="1730" priority="1710" operator="equal">
      <formula>"asd"</formula>
    </cfRule>
  </conditionalFormatting>
  <conditionalFormatting sqref="C8">
    <cfRule type="cellIs" dxfId="1729" priority="1709" operator="equal">
      <formula>MATCH($C$84:$C$118,C8,)</formula>
    </cfRule>
  </conditionalFormatting>
  <conditionalFormatting sqref="C8">
    <cfRule type="cellIs" dxfId="1728" priority="1708" operator="equal">
      <formula>"asd"</formula>
    </cfRule>
  </conditionalFormatting>
  <conditionalFormatting sqref="C8">
    <cfRule type="cellIs" dxfId="1727" priority="1707" operator="equal">
      <formula>MATCH($C$84:$C$118,C8,)</formula>
    </cfRule>
  </conditionalFormatting>
  <conditionalFormatting sqref="C8">
    <cfRule type="cellIs" dxfId="1726" priority="1706" operator="equal">
      <formula>"asd"</formula>
    </cfRule>
  </conditionalFormatting>
  <conditionalFormatting sqref="C8">
    <cfRule type="cellIs" dxfId="1725" priority="1705" operator="equal">
      <formula>MATCH($C$84:$C$118,C8,)</formula>
    </cfRule>
  </conditionalFormatting>
  <conditionalFormatting sqref="C10">
    <cfRule type="cellIs" dxfId="1724" priority="1704" operator="equal">
      <formula>"asd"</formula>
    </cfRule>
  </conditionalFormatting>
  <conditionalFormatting sqref="C10">
    <cfRule type="cellIs" dxfId="1723" priority="1703" operator="equal">
      <formula>MATCH($C$84:$C$118,C10,)</formula>
    </cfRule>
  </conditionalFormatting>
  <conditionalFormatting sqref="C11">
    <cfRule type="cellIs" dxfId="1722" priority="1702" operator="equal">
      <formula>"asd"</formula>
    </cfRule>
  </conditionalFormatting>
  <conditionalFormatting sqref="C11">
    <cfRule type="cellIs" dxfId="1721" priority="1701" operator="equal">
      <formula>MATCH($C$84:$C$118,C11,)</formula>
    </cfRule>
  </conditionalFormatting>
  <conditionalFormatting sqref="C11">
    <cfRule type="cellIs" dxfId="1720" priority="1700" operator="equal">
      <formula>"asd"</formula>
    </cfRule>
  </conditionalFormatting>
  <conditionalFormatting sqref="C11">
    <cfRule type="cellIs" dxfId="1719" priority="1699" operator="equal">
      <formula>MATCH($C$84:$C$118,C11,)</formula>
    </cfRule>
  </conditionalFormatting>
  <conditionalFormatting sqref="C12">
    <cfRule type="cellIs" dxfId="1718" priority="1698" operator="equal">
      <formula>"asd"</formula>
    </cfRule>
  </conditionalFormatting>
  <conditionalFormatting sqref="C12">
    <cfRule type="cellIs" dxfId="1717" priority="1697" operator="equal">
      <formula>MATCH($C$84:$C$118,C12,)</formula>
    </cfRule>
  </conditionalFormatting>
  <conditionalFormatting sqref="C11">
    <cfRule type="cellIs" dxfId="1716" priority="1696" operator="equal">
      <formula>"asd"</formula>
    </cfRule>
  </conditionalFormatting>
  <conditionalFormatting sqref="C11">
    <cfRule type="cellIs" dxfId="1715" priority="1695" operator="equal">
      <formula>MATCH($C$84:$C$118,C11,)</formula>
    </cfRule>
  </conditionalFormatting>
  <conditionalFormatting sqref="C11">
    <cfRule type="cellIs" dxfId="1714" priority="1694" operator="equal">
      <formula>"asd"</formula>
    </cfRule>
  </conditionalFormatting>
  <conditionalFormatting sqref="C11">
    <cfRule type="cellIs" dxfId="1713" priority="1693" operator="equal">
      <formula>MATCH($C$84:$C$118,C11,)</formula>
    </cfRule>
  </conditionalFormatting>
  <conditionalFormatting sqref="C12">
    <cfRule type="cellIs" dxfId="1712" priority="1692" operator="equal">
      <formula>"asd"</formula>
    </cfRule>
  </conditionalFormatting>
  <conditionalFormatting sqref="C12">
    <cfRule type="cellIs" dxfId="1711" priority="1691" operator="equal">
      <formula>MATCH($C$84:$C$118,C12,)</formula>
    </cfRule>
  </conditionalFormatting>
  <conditionalFormatting sqref="C11">
    <cfRule type="cellIs" dxfId="1710" priority="1690" operator="equal">
      <formula>"asd"</formula>
    </cfRule>
  </conditionalFormatting>
  <conditionalFormatting sqref="C11">
    <cfRule type="cellIs" dxfId="1709" priority="1689" operator="equal">
      <formula>MATCH($C$84:$C$118,C11,)</formula>
    </cfRule>
  </conditionalFormatting>
  <conditionalFormatting sqref="C12">
    <cfRule type="cellIs" dxfId="1708" priority="1688" operator="equal">
      <formula>"asd"</formula>
    </cfRule>
  </conditionalFormatting>
  <conditionalFormatting sqref="C12">
    <cfRule type="cellIs" dxfId="1707" priority="1687" operator="equal">
      <formula>MATCH($C$84:$C$118,C12,)</formula>
    </cfRule>
  </conditionalFormatting>
  <conditionalFormatting sqref="C12">
    <cfRule type="cellIs" dxfId="1706" priority="1686" operator="equal">
      <formula>"asd"</formula>
    </cfRule>
  </conditionalFormatting>
  <conditionalFormatting sqref="C12">
    <cfRule type="cellIs" dxfId="1705" priority="1685" operator="equal">
      <formula>MATCH($C$84:$C$118,C12,)</formula>
    </cfRule>
  </conditionalFormatting>
  <conditionalFormatting sqref="C12">
    <cfRule type="cellIs" dxfId="1704" priority="1684" operator="equal">
      <formula>"asd"</formula>
    </cfRule>
  </conditionalFormatting>
  <conditionalFormatting sqref="C12">
    <cfRule type="cellIs" dxfId="1703" priority="1683" operator="equal">
      <formula>MATCH($C$84:$C$118,C12,)</formula>
    </cfRule>
  </conditionalFormatting>
  <conditionalFormatting sqref="C12">
    <cfRule type="cellIs" dxfId="1702" priority="1682" operator="equal">
      <formula>"asd"</formula>
    </cfRule>
  </conditionalFormatting>
  <conditionalFormatting sqref="C12">
    <cfRule type="cellIs" dxfId="1701" priority="1681" operator="equal">
      <formula>MATCH($C$84:$C$118,C12,)</formula>
    </cfRule>
  </conditionalFormatting>
  <conditionalFormatting sqref="C12">
    <cfRule type="cellIs" dxfId="1700" priority="1680" operator="equal">
      <formula>"asd"</formula>
    </cfRule>
  </conditionalFormatting>
  <conditionalFormatting sqref="C12">
    <cfRule type="cellIs" dxfId="1699" priority="1679" operator="equal">
      <formula>MATCH($C$84:$C$118,C12,)</formula>
    </cfRule>
  </conditionalFormatting>
  <conditionalFormatting sqref="C12">
    <cfRule type="cellIs" dxfId="1698" priority="1678" operator="equal">
      <formula>"asd"</formula>
    </cfRule>
  </conditionalFormatting>
  <conditionalFormatting sqref="C12">
    <cfRule type="cellIs" dxfId="1697" priority="1677" operator="equal">
      <formula>MATCH($C$84:$C$118,C12,)</formula>
    </cfRule>
  </conditionalFormatting>
  <conditionalFormatting sqref="C12">
    <cfRule type="cellIs" dxfId="1696" priority="1676" operator="equal">
      <formula>"asd"</formula>
    </cfRule>
  </conditionalFormatting>
  <conditionalFormatting sqref="C12">
    <cfRule type="cellIs" dxfId="1695" priority="1675" operator="equal">
      <formula>MATCH($C$84:$C$118,C12,)</formula>
    </cfRule>
  </conditionalFormatting>
  <conditionalFormatting sqref="C12">
    <cfRule type="cellIs" dxfId="1694" priority="1674" operator="equal">
      <formula>"asd"</formula>
    </cfRule>
  </conditionalFormatting>
  <conditionalFormatting sqref="C12">
    <cfRule type="cellIs" dxfId="1693" priority="1673" operator="equal">
      <formula>MATCH($C$84:$C$118,C12,)</formula>
    </cfRule>
  </conditionalFormatting>
  <conditionalFormatting sqref="C10">
    <cfRule type="cellIs" dxfId="1692" priority="1672" operator="equal">
      <formula>"asd"</formula>
    </cfRule>
  </conditionalFormatting>
  <conditionalFormatting sqref="C10">
    <cfRule type="cellIs" dxfId="1691" priority="1671" operator="equal">
      <formula>MATCH($C$84:$C$118,C10,)</formula>
    </cfRule>
  </conditionalFormatting>
  <conditionalFormatting sqref="C10">
    <cfRule type="cellIs" dxfId="1690" priority="1670" operator="equal">
      <formula>"asd"</formula>
    </cfRule>
  </conditionalFormatting>
  <conditionalFormatting sqref="C10">
    <cfRule type="cellIs" dxfId="1689" priority="1669" operator="equal">
      <formula>MATCH($C$84:$C$118,C10,)</formula>
    </cfRule>
  </conditionalFormatting>
  <conditionalFormatting sqref="C10">
    <cfRule type="cellIs" dxfId="1688" priority="1668" operator="equal">
      <formula>"asd"</formula>
    </cfRule>
  </conditionalFormatting>
  <conditionalFormatting sqref="C10">
    <cfRule type="cellIs" dxfId="1687" priority="1667" operator="equal">
      <formula>MATCH($C$84:$C$118,C10,)</formula>
    </cfRule>
  </conditionalFormatting>
  <conditionalFormatting sqref="C10">
    <cfRule type="cellIs" dxfId="1686" priority="1666" operator="equal">
      <formula>"asd"</formula>
    </cfRule>
  </conditionalFormatting>
  <conditionalFormatting sqref="C10">
    <cfRule type="cellIs" dxfId="1685" priority="1665" operator="equal">
      <formula>MATCH($C$84:$C$118,C10,)</formula>
    </cfRule>
  </conditionalFormatting>
  <conditionalFormatting sqref="C11">
    <cfRule type="cellIs" dxfId="1684" priority="1664" operator="equal">
      <formula>"asd"</formula>
    </cfRule>
  </conditionalFormatting>
  <conditionalFormatting sqref="C11">
    <cfRule type="cellIs" dxfId="1683" priority="1663" operator="equal">
      <formula>MATCH($C$84:$C$118,C11,)</formula>
    </cfRule>
  </conditionalFormatting>
  <conditionalFormatting sqref="C10">
    <cfRule type="cellIs" dxfId="1682" priority="1662" operator="equal">
      <formula>"asd"</formula>
    </cfRule>
  </conditionalFormatting>
  <conditionalFormatting sqref="C10">
    <cfRule type="cellIs" dxfId="1681" priority="1661" operator="equal">
      <formula>MATCH($C$84:$C$118,C10,)</formula>
    </cfRule>
  </conditionalFormatting>
  <conditionalFormatting sqref="C10">
    <cfRule type="cellIs" dxfId="1680" priority="1660" operator="equal">
      <formula>"asd"</formula>
    </cfRule>
  </conditionalFormatting>
  <conditionalFormatting sqref="C10">
    <cfRule type="cellIs" dxfId="1679" priority="1659" operator="equal">
      <formula>MATCH($C$84:$C$118,C10,)</formula>
    </cfRule>
  </conditionalFormatting>
  <conditionalFormatting sqref="C10">
    <cfRule type="cellIs" dxfId="1678" priority="1658" operator="equal">
      <formula>"asd"</formula>
    </cfRule>
  </conditionalFormatting>
  <conditionalFormatting sqref="C10">
    <cfRule type="cellIs" dxfId="1677" priority="1657" operator="equal">
      <formula>MATCH($C$84:$C$118,C10,)</formula>
    </cfRule>
  </conditionalFormatting>
  <conditionalFormatting sqref="C11">
    <cfRule type="cellIs" dxfId="1676" priority="1656" operator="equal">
      <formula>"asd"</formula>
    </cfRule>
  </conditionalFormatting>
  <conditionalFormatting sqref="C11">
    <cfRule type="cellIs" dxfId="1675" priority="1655" operator="equal">
      <formula>MATCH($C$84:$C$118,C11,)</formula>
    </cfRule>
  </conditionalFormatting>
  <conditionalFormatting sqref="C10">
    <cfRule type="cellIs" dxfId="1674" priority="1654" operator="equal">
      <formula>"asd"</formula>
    </cfRule>
  </conditionalFormatting>
  <conditionalFormatting sqref="C10">
    <cfRule type="cellIs" dxfId="1673" priority="1653" operator="equal">
      <formula>MATCH($C$84:$C$118,C10,)</formula>
    </cfRule>
  </conditionalFormatting>
  <conditionalFormatting sqref="C10">
    <cfRule type="cellIs" dxfId="1672" priority="1652" operator="equal">
      <formula>"asd"</formula>
    </cfRule>
  </conditionalFormatting>
  <conditionalFormatting sqref="C10">
    <cfRule type="cellIs" dxfId="1671" priority="1651" operator="equal">
      <formula>MATCH($C$84:$C$118,C10,)</formula>
    </cfRule>
  </conditionalFormatting>
  <conditionalFormatting sqref="C11">
    <cfRule type="cellIs" dxfId="1670" priority="1650" operator="equal">
      <formula>"asd"</formula>
    </cfRule>
  </conditionalFormatting>
  <conditionalFormatting sqref="C11">
    <cfRule type="cellIs" dxfId="1669" priority="1649" operator="equal">
      <formula>MATCH($C$84:$C$118,C11,)</formula>
    </cfRule>
  </conditionalFormatting>
  <conditionalFormatting sqref="C10">
    <cfRule type="cellIs" dxfId="1668" priority="1648" operator="equal">
      <formula>"asd"</formula>
    </cfRule>
  </conditionalFormatting>
  <conditionalFormatting sqref="C10">
    <cfRule type="cellIs" dxfId="1667" priority="1647" operator="equal">
      <formula>MATCH($C$84:$C$118,C10,)</formula>
    </cfRule>
  </conditionalFormatting>
  <conditionalFormatting sqref="C11">
    <cfRule type="cellIs" dxfId="1666" priority="1646" operator="equal">
      <formula>"asd"</formula>
    </cfRule>
  </conditionalFormatting>
  <conditionalFormatting sqref="C11">
    <cfRule type="cellIs" dxfId="1665" priority="1645" operator="equal">
      <formula>MATCH($C$84:$C$118,C11,)</formula>
    </cfRule>
  </conditionalFormatting>
  <conditionalFormatting sqref="C11">
    <cfRule type="cellIs" dxfId="1664" priority="1644" operator="equal">
      <formula>"asd"</formula>
    </cfRule>
  </conditionalFormatting>
  <conditionalFormatting sqref="C11">
    <cfRule type="cellIs" dxfId="1663" priority="1643" operator="equal">
      <formula>MATCH($C$84:$C$118,C11,)</formula>
    </cfRule>
  </conditionalFormatting>
  <conditionalFormatting sqref="C12">
    <cfRule type="cellIs" dxfId="1662" priority="1642" operator="equal">
      <formula>"asd"</formula>
    </cfRule>
  </conditionalFormatting>
  <conditionalFormatting sqref="C12">
    <cfRule type="cellIs" dxfId="1661" priority="1641" operator="equal">
      <formula>MATCH($C$84:$C$118,C12,)</formula>
    </cfRule>
  </conditionalFormatting>
  <conditionalFormatting sqref="C12">
    <cfRule type="cellIs" dxfId="1660" priority="1640" operator="equal">
      <formula>"asd"</formula>
    </cfRule>
  </conditionalFormatting>
  <conditionalFormatting sqref="C12">
    <cfRule type="cellIs" dxfId="1659" priority="1639" operator="equal">
      <formula>MATCH($C$84:$C$118,C12,)</formula>
    </cfRule>
  </conditionalFormatting>
  <conditionalFormatting sqref="C12">
    <cfRule type="cellIs" dxfId="1658" priority="1638" operator="equal">
      <formula>"asd"</formula>
    </cfRule>
  </conditionalFormatting>
  <conditionalFormatting sqref="C12">
    <cfRule type="cellIs" dxfId="1657" priority="1637" operator="equal">
      <formula>MATCH($C$84:$C$118,C12,)</formula>
    </cfRule>
  </conditionalFormatting>
  <conditionalFormatting sqref="C12">
    <cfRule type="cellIs" dxfId="1656" priority="1636" operator="equal">
      <formula>"asd"</formula>
    </cfRule>
  </conditionalFormatting>
  <conditionalFormatting sqref="C12">
    <cfRule type="cellIs" dxfId="1655" priority="1635" operator="equal">
      <formula>MATCH($C$84:$C$118,C12,)</formula>
    </cfRule>
  </conditionalFormatting>
  <conditionalFormatting sqref="C12">
    <cfRule type="cellIs" dxfId="1654" priority="1634" operator="equal">
      <formula>"asd"</formula>
    </cfRule>
  </conditionalFormatting>
  <conditionalFormatting sqref="C12">
    <cfRule type="cellIs" dxfId="1653" priority="1633" operator="equal">
      <formula>MATCH($C$84:$C$118,C12,)</formula>
    </cfRule>
  </conditionalFormatting>
  <conditionalFormatting sqref="C12">
    <cfRule type="cellIs" dxfId="1652" priority="1632" operator="equal">
      <formula>"asd"</formula>
    </cfRule>
  </conditionalFormatting>
  <conditionalFormatting sqref="C12">
    <cfRule type="cellIs" dxfId="1651" priority="1631" operator="equal">
      <formula>MATCH($C$84:$C$118,C12,)</formula>
    </cfRule>
  </conditionalFormatting>
  <conditionalFormatting sqref="C12">
    <cfRule type="cellIs" dxfId="1650" priority="1630" operator="equal">
      <formula>"asd"</formula>
    </cfRule>
  </conditionalFormatting>
  <conditionalFormatting sqref="C12">
    <cfRule type="cellIs" dxfId="1649" priority="1629" operator="equal">
      <formula>MATCH($C$84:$C$118,C12,)</formula>
    </cfRule>
  </conditionalFormatting>
  <conditionalFormatting sqref="C12">
    <cfRule type="cellIs" dxfId="1648" priority="1628" operator="equal">
      <formula>"asd"</formula>
    </cfRule>
  </conditionalFormatting>
  <conditionalFormatting sqref="C12">
    <cfRule type="cellIs" dxfId="1647" priority="1627" operator="equal">
      <formula>MATCH($C$84:$C$118,C12,)</formula>
    </cfRule>
  </conditionalFormatting>
  <conditionalFormatting sqref="C12">
    <cfRule type="cellIs" dxfId="1646" priority="1626" operator="equal">
      <formula>"asd"</formula>
    </cfRule>
  </conditionalFormatting>
  <conditionalFormatting sqref="C12">
    <cfRule type="cellIs" dxfId="1645" priority="1625" operator="equal">
      <formula>MATCH($C$84:$C$118,C12,)</formula>
    </cfRule>
  </conditionalFormatting>
  <conditionalFormatting sqref="C12">
    <cfRule type="cellIs" dxfId="1644" priority="1624" operator="equal">
      <formula>"asd"</formula>
    </cfRule>
  </conditionalFormatting>
  <conditionalFormatting sqref="C12">
    <cfRule type="cellIs" dxfId="1643" priority="1623" operator="equal">
      <formula>MATCH($C$84:$C$118,C12,)</formula>
    </cfRule>
  </conditionalFormatting>
  <conditionalFormatting sqref="C12">
    <cfRule type="cellIs" dxfId="1642" priority="1622" operator="equal">
      <formula>"asd"</formula>
    </cfRule>
  </conditionalFormatting>
  <conditionalFormatting sqref="C12">
    <cfRule type="cellIs" dxfId="1641" priority="1621" operator="equal">
      <formula>MATCH($C$84:$C$118,C12,)</formula>
    </cfRule>
  </conditionalFormatting>
  <conditionalFormatting sqref="C12">
    <cfRule type="cellIs" dxfId="1640" priority="1620" operator="equal">
      <formula>"asd"</formula>
    </cfRule>
  </conditionalFormatting>
  <conditionalFormatting sqref="C12">
    <cfRule type="cellIs" dxfId="1639" priority="1619" operator="equal">
      <formula>MATCH($C$84:$C$118,C12,)</formula>
    </cfRule>
  </conditionalFormatting>
  <conditionalFormatting sqref="C12">
    <cfRule type="cellIs" dxfId="1638" priority="1618" operator="equal">
      <formula>"asd"</formula>
    </cfRule>
  </conditionalFormatting>
  <conditionalFormatting sqref="C12">
    <cfRule type="cellIs" dxfId="1637" priority="1617" operator="equal">
      <formula>MATCH($C$84:$C$118,C12,)</formula>
    </cfRule>
  </conditionalFormatting>
  <conditionalFormatting sqref="C12">
    <cfRule type="cellIs" dxfId="1636" priority="1616" operator="equal">
      <formula>"asd"</formula>
    </cfRule>
  </conditionalFormatting>
  <conditionalFormatting sqref="C12">
    <cfRule type="cellIs" dxfId="1635" priority="1615" operator="equal">
      <formula>MATCH($C$84:$C$118,C12,)</formula>
    </cfRule>
  </conditionalFormatting>
  <conditionalFormatting sqref="C9">
    <cfRule type="cellIs" dxfId="1634" priority="1614" operator="equal">
      <formula>"asd"</formula>
    </cfRule>
  </conditionalFormatting>
  <conditionalFormatting sqref="C9">
    <cfRule type="cellIs" dxfId="1633" priority="1613" operator="equal">
      <formula>MATCH($C$84:$C$118,C9,)</formula>
    </cfRule>
  </conditionalFormatting>
  <conditionalFormatting sqref="C10">
    <cfRule type="cellIs" dxfId="1632" priority="1612" operator="equal">
      <formula>"asd"</formula>
    </cfRule>
  </conditionalFormatting>
  <conditionalFormatting sqref="C10">
    <cfRule type="cellIs" dxfId="1631" priority="1611" operator="equal">
      <formula>MATCH($C$84:$C$118,C10,)</formula>
    </cfRule>
  </conditionalFormatting>
  <conditionalFormatting sqref="C8">
    <cfRule type="cellIs" dxfId="1630" priority="1610" operator="equal">
      <formula>"asd"</formula>
    </cfRule>
  </conditionalFormatting>
  <conditionalFormatting sqref="C8">
    <cfRule type="cellIs" dxfId="1629" priority="1609" operator="equal">
      <formula>MATCH($C$84:$C$118,C8,)</formula>
    </cfRule>
  </conditionalFormatting>
  <conditionalFormatting sqref="C10">
    <cfRule type="cellIs" dxfId="1628" priority="1608" operator="equal">
      <formula>"asd"</formula>
    </cfRule>
  </conditionalFormatting>
  <conditionalFormatting sqref="C10">
    <cfRule type="cellIs" dxfId="1627" priority="1607" operator="equal">
      <formula>MATCH($C$84:$C$118,C10,)</formula>
    </cfRule>
  </conditionalFormatting>
  <conditionalFormatting sqref="C8">
    <cfRule type="cellIs" dxfId="1626" priority="1606" operator="equal">
      <formula>"asd"</formula>
    </cfRule>
  </conditionalFormatting>
  <conditionalFormatting sqref="C8">
    <cfRule type="cellIs" dxfId="1625" priority="1605" operator="equal">
      <formula>MATCH($C$84:$C$118,C8,)</formula>
    </cfRule>
  </conditionalFormatting>
  <conditionalFormatting sqref="C8">
    <cfRule type="cellIs" dxfId="1624" priority="1604" operator="equal">
      <formula>"asd"</formula>
    </cfRule>
  </conditionalFormatting>
  <conditionalFormatting sqref="C8">
    <cfRule type="cellIs" dxfId="1623" priority="1603" operator="equal">
      <formula>MATCH($C$84:$C$118,C8,)</formula>
    </cfRule>
  </conditionalFormatting>
  <conditionalFormatting sqref="C11">
    <cfRule type="cellIs" dxfId="1622" priority="1602" operator="equal">
      <formula>"asd"</formula>
    </cfRule>
  </conditionalFormatting>
  <conditionalFormatting sqref="C11">
    <cfRule type="cellIs" dxfId="1621" priority="1601" operator="equal">
      <formula>MATCH($C$84:$C$118,C11,)</formula>
    </cfRule>
  </conditionalFormatting>
  <conditionalFormatting sqref="C8">
    <cfRule type="cellIs" dxfId="1620" priority="1600" operator="equal">
      <formula>"asd"</formula>
    </cfRule>
  </conditionalFormatting>
  <conditionalFormatting sqref="C8">
    <cfRule type="cellIs" dxfId="1619" priority="1599" operator="equal">
      <formula>MATCH($C$84:$C$118,C8,)</formula>
    </cfRule>
  </conditionalFormatting>
  <conditionalFormatting sqref="C8">
    <cfRule type="cellIs" dxfId="1618" priority="1598" operator="equal">
      <formula>"asd"</formula>
    </cfRule>
  </conditionalFormatting>
  <conditionalFormatting sqref="C8">
    <cfRule type="cellIs" dxfId="1617" priority="1597" operator="equal">
      <formula>MATCH($C$84:$C$118,C8,)</formula>
    </cfRule>
  </conditionalFormatting>
  <conditionalFormatting sqref="C8">
    <cfRule type="cellIs" dxfId="1616" priority="1596" operator="equal">
      <formula>"asd"</formula>
    </cfRule>
  </conditionalFormatting>
  <conditionalFormatting sqref="C8">
    <cfRule type="cellIs" dxfId="1615" priority="1595" operator="equal">
      <formula>MATCH($C$84:$C$118,C8,)</formula>
    </cfRule>
  </conditionalFormatting>
  <conditionalFormatting sqref="C8">
    <cfRule type="cellIs" dxfId="1614" priority="1594" operator="equal">
      <formula>"asd"</formula>
    </cfRule>
  </conditionalFormatting>
  <conditionalFormatting sqref="C8">
    <cfRule type="cellIs" dxfId="1613" priority="1593" operator="equal">
      <formula>MATCH($C$84:$C$118,C8,)</formula>
    </cfRule>
  </conditionalFormatting>
  <conditionalFormatting sqref="C8">
    <cfRule type="cellIs" dxfId="1612" priority="1592" operator="equal">
      <formula>"asd"</formula>
    </cfRule>
  </conditionalFormatting>
  <conditionalFormatting sqref="C8">
    <cfRule type="cellIs" dxfId="1611" priority="1591" operator="equal">
      <formula>MATCH($C$84:$C$118,C8,)</formula>
    </cfRule>
  </conditionalFormatting>
  <conditionalFormatting sqref="C8">
    <cfRule type="cellIs" dxfId="1610" priority="1590" operator="equal">
      <formula>"asd"</formula>
    </cfRule>
  </conditionalFormatting>
  <conditionalFormatting sqref="C8">
    <cfRule type="cellIs" dxfId="1609" priority="1589" operator="equal">
      <formula>MATCH($C$84:$C$118,C8,)</formula>
    </cfRule>
  </conditionalFormatting>
  <conditionalFormatting sqref="C10">
    <cfRule type="cellIs" dxfId="1608" priority="1588" operator="equal">
      <formula>"asd"</formula>
    </cfRule>
  </conditionalFormatting>
  <conditionalFormatting sqref="C10">
    <cfRule type="cellIs" dxfId="1607" priority="1587" operator="equal">
      <formula>MATCH($C$84:$C$118,C10,)</formula>
    </cfRule>
  </conditionalFormatting>
  <conditionalFormatting sqref="C11">
    <cfRule type="cellIs" dxfId="1606" priority="1586" operator="equal">
      <formula>"asd"</formula>
    </cfRule>
  </conditionalFormatting>
  <conditionalFormatting sqref="C11">
    <cfRule type="cellIs" dxfId="1605" priority="1585" operator="equal">
      <formula>MATCH($C$84:$C$118,C11,)</formula>
    </cfRule>
  </conditionalFormatting>
  <conditionalFormatting sqref="C11">
    <cfRule type="cellIs" dxfId="1604" priority="1584" operator="equal">
      <formula>"asd"</formula>
    </cfRule>
  </conditionalFormatting>
  <conditionalFormatting sqref="C11">
    <cfRule type="cellIs" dxfId="1603" priority="1583" operator="equal">
      <formula>MATCH($C$84:$C$118,C11,)</formula>
    </cfRule>
  </conditionalFormatting>
  <conditionalFormatting sqref="C11">
    <cfRule type="cellIs" dxfId="1602" priority="1582" operator="equal">
      <formula>"asd"</formula>
    </cfRule>
  </conditionalFormatting>
  <conditionalFormatting sqref="C11">
    <cfRule type="cellIs" dxfId="1601" priority="1581" operator="equal">
      <formula>MATCH($C$84:$C$118,C11,)</formula>
    </cfRule>
  </conditionalFormatting>
  <conditionalFormatting sqref="C11">
    <cfRule type="cellIs" dxfId="1600" priority="1580" operator="equal">
      <formula>"asd"</formula>
    </cfRule>
  </conditionalFormatting>
  <conditionalFormatting sqref="C11">
    <cfRule type="cellIs" dxfId="1599" priority="1579" operator="equal">
      <formula>MATCH($C$84:$C$118,C11,)</formula>
    </cfRule>
  </conditionalFormatting>
  <conditionalFormatting sqref="C11">
    <cfRule type="cellIs" dxfId="1598" priority="1578" operator="equal">
      <formula>"asd"</formula>
    </cfRule>
  </conditionalFormatting>
  <conditionalFormatting sqref="C11">
    <cfRule type="cellIs" dxfId="1597" priority="1577" operator="equal">
      <formula>MATCH($C$84:$C$118,C11,)</formula>
    </cfRule>
  </conditionalFormatting>
  <conditionalFormatting sqref="C13">
    <cfRule type="cellIs" dxfId="1596" priority="1576" operator="equal">
      <formula>"asd"</formula>
    </cfRule>
  </conditionalFormatting>
  <conditionalFormatting sqref="C13">
    <cfRule type="cellIs" dxfId="1595" priority="1575" operator="equal">
      <formula>MATCH($C$84:$C$118,C13,)</formula>
    </cfRule>
  </conditionalFormatting>
  <conditionalFormatting sqref="C13">
    <cfRule type="cellIs" dxfId="1594" priority="1574" operator="equal">
      <formula>"asd"</formula>
    </cfRule>
  </conditionalFormatting>
  <conditionalFormatting sqref="C13">
    <cfRule type="cellIs" dxfId="1593" priority="1573" operator="equal">
      <formula>MATCH($C$84:$C$118,C13,)</formula>
    </cfRule>
  </conditionalFormatting>
  <conditionalFormatting sqref="C13">
    <cfRule type="cellIs" dxfId="1592" priority="1572" operator="equal">
      <formula>"asd"</formula>
    </cfRule>
  </conditionalFormatting>
  <conditionalFormatting sqref="C13">
    <cfRule type="cellIs" dxfId="1591" priority="1571" operator="equal">
      <formula>MATCH($C$84:$C$118,C13,)</formula>
    </cfRule>
  </conditionalFormatting>
  <conditionalFormatting sqref="C13">
    <cfRule type="cellIs" dxfId="1590" priority="1570" operator="equal">
      <formula>"asd"</formula>
    </cfRule>
  </conditionalFormatting>
  <conditionalFormatting sqref="C13">
    <cfRule type="cellIs" dxfId="1589" priority="1569" operator="equal">
      <formula>MATCH($C$84:$C$118,C13,)</formula>
    </cfRule>
  </conditionalFormatting>
  <conditionalFormatting sqref="C13">
    <cfRule type="cellIs" dxfId="1588" priority="1568" operator="equal">
      <formula>"asd"</formula>
    </cfRule>
  </conditionalFormatting>
  <conditionalFormatting sqref="C13">
    <cfRule type="cellIs" dxfId="1587" priority="1567" operator="equal">
      <formula>MATCH($C$84:$C$118,C13,)</formula>
    </cfRule>
  </conditionalFormatting>
  <conditionalFormatting sqref="C10">
    <cfRule type="cellIs" dxfId="1586" priority="1566" operator="equal">
      <formula>"asd"</formula>
    </cfRule>
  </conditionalFormatting>
  <conditionalFormatting sqref="C10">
    <cfRule type="cellIs" dxfId="1585" priority="1565" operator="equal">
      <formula>MATCH($C$84:$C$118,C10,)</formula>
    </cfRule>
  </conditionalFormatting>
  <conditionalFormatting sqref="C10">
    <cfRule type="cellIs" dxfId="1584" priority="1564" operator="equal">
      <formula>"asd"</formula>
    </cfRule>
  </conditionalFormatting>
  <conditionalFormatting sqref="C10">
    <cfRule type="cellIs" dxfId="1583" priority="1563" operator="equal">
      <formula>MATCH($C$84:$C$118,C10,)</formula>
    </cfRule>
  </conditionalFormatting>
  <conditionalFormatting sqref="C10">
    <cfRule type="cellIs" dxfId="1582" priority="1562" operator="equal">
      <formula>"asd"</formula>
    </cfRule>
  </conditionalFormatting>
  <conditionalFormatting sqref="C10">
    <cfRule type="cellIs" dxfId="1581" priority="1561" operator="equal">
      <formula>MATCH($C$84:$C$118,C10,)</formula>
    </cfRule>
  </conditionalFormatting>
  <conditionalFormatting sqref="C10">
    <cfRule type="cellIs" dxfId="1580" priority="1560" operator="equal">
      <formula>"asd"</formula>
    </cfRule>
  </conditionalFormatting>
  <conditionalFormatting sqref="C10">
    <cfRule type="cellIs" dxfId="1579" priority="1559" operator="equal">
      <formula>MATCH($C$84:$C$118,C10,)</formula>
    </cfRule>
  </conditionalFormatting>
  <conditionalFormatting sqref="C11">
    <cfRule type="cellIs" dxfId="1578" priority="1558" operator="equal">
      <formula>"asd"</formula>
    </cfRule>
  </conditionalFormatting>
  <conditionalFormatting sqref="C11">
    <cfRule type="cellIs" dxfId="1577" priority="1557" operator="equal">
      <formula>MATCH($C$84:$C$118,C11,)</formula>
    </cfRule>
  </conditionalFormatting>
  <conditionalFormatting sqref="C10">
    <cfRule type="cellIs" dxfId="1576" priority="1556" operator="equal">
      <formula>"asd"</formula>
    </cfRule>
  </conditionalFormatting>
  <conditionalFormatting sqref="C10">
    <cfRule type="cellIs" dxfId="1575" priority="1555" operator="equal">
      <formula>MATCH($C$84:$C$118,C10,)</formula>
    </cfRule>
  </conditionalFormatting>
  <conditionalFormatting sqref="C10">
    <cfRule type="cellIs" dxfId="1574" priority="1554" operator="equal">
      <formula>"asd"</formula>
    </cfRule>
  </conditionalFormatting>
  <conditionalFormatting sqref="C10">
    <cfRule type="cellIs" dxfId="1573" priority="1553" operator="equal">
      <formula>MATCH($C$84:$C$118,C10,)</formula>
    </cfRule>
  </conditionalFormatting>
  <conditionalFormatting sqref="C10">
    <cfRule type="cellIs" dxfId="1572" priority="1552" operator="equal">
      <formula>"asd"</formula>
    </cfRule>
  </conditionalFormatting>
  <conditionalFormatting sqref="C10">
    <cfRule type="cellIs" dxfId="1571" priority="1551" operator="equal">
      <formula>MATCH($C$84:$C$118,C10,)</formula>
    </cfRule>
  </conditionalFormatting>
  <conditionalFormatting sqref="C11">
    <cfRule type="cellIs" dxfId="1570" priority="1550" operator="equal">
      <formula>"asd"</formula>
    </cfRule>
  </conditionalFormatting>
  <conditionalFormatting sqref="C11">
    <cfRule type="cellIs" dxfId="1569" priority="1549" operator="equal">
      <formula>MATCH($C$84:$C$118,C11,)</formula>
    </cfRule>
  </conditionalFormatting>
  <conditionalFormatting sqref="C10">
    <cfRule type="cellIs" dxfId="1568" priority="1548" operator="equal">
      <formula>"asd"</formula>
    </cfRule>
  </conditionalFormatting>
  <conditionalFormatting sqref="C10">
    <cfRule type="cellIs" dxfId="1567" priority="1547" operator="equal">
      <formula>MATCH($C$84:$C$118,C10,)</formula>
    </cfRule>
  </conditionalFormatting>
  <conditionalFormatting sqref="C10">
    <cfRule type="cellIs" dxfId="1566" priority="1546" operator="equal">
      <formula>"asd"</formula>
    </cfRule>
  </conditionalFormatting>
  <conditionalFormatting sqref="C10">
    <cfRule type="cellIs" dxfId="1565" priority="1545" operator="equal">
      <formula>MATCH($C$84:$C$118,C10,)</formula>
    </cfRule>
  </conditionalFormatting>
  <conditionalFormatting sqref="C11">
    <cfRule type="cellIs" dxfId="1564" priority="1544" operator="equal">
      <formula>"asd"</formula>
    </cfRule>
  </conditionalFormatting>
  <conditionalFormatting sqref="C11">
    <cfRule type="cellIs" dxfId="1563" priority="1543" operator="equal">
      <formula>MATCH($C$84:$C$118,C11,)</formula>
    </cfRule>
  </conditionalFormatting>
  <conditionalFormatting sqref="C10">
    <cfRule type="cellIs" dxfId="1562" priority="1542" operator="equal">
      <formula>"asd"</formula>
    </cfRule>
  </conditionalFormatting>
  <conditionalFormatting sqref="C10">
    <cfRule type="cellIs" dxfId="1561" priority="1541" operator="equal">
      <formula>MATCH($C$84:$C$118,C10,)</formula>
    </cfRule>
  </conditionalFormatting>
  <conditionalFormatting sqref="C11">
    <cfRule type="cellIs" dxfId="1560" priority="1540" operator="equal">
      <formula>"asd"</formula>
    </cfRule>
  </conditionalFormatting>
  <conditionalFormatting sqref="C11">
    <cfRule type="cellIs" dxfId="1559" priority="1539" operator="equal">
      <formula>MATCH($C$84:$C$118,C11,)</formula>
    </cfRule>
  </conditionalFormatting>
  <conditionalFormatting sqref="C11">
    <cfRule type="cellIs" dxfId="1558" priority="1538" operator="equal">
      <formula>"asd"</formula>
    </cfRule>
  </conditionalFormatting>
  <conditionalFormatting sqref="C11">
    <cfRule type="cellIs" dxfId="1557" priority="1537" operator="equal">
      <formula>MATCH($C$84:$C$118,C11,)</formula>
    </cfRule>
  </conditionalFormatting>
  <conditionalFormatting sqref="C19">
    <cfRule type="cellIs" dxfId="1556" priority="1536" operator="equal">
      <formula>"asd"</formula>
    </cfRule>
  </conditionalFormatting>
  <conditionalFormatting sqref="C19">
    <cfRule type="cellIs" dxfId="1555" priority="1535" operator="equal">
      <formula>MATCH($C$84:$C$118,C19,)</formula>
    </cfRule>
  </conditionalFormatting>
  <conditionalFormatting sqref="C19">
    <cfRule type="cellIs" dxfId="1554" priority="1534" operator="equal">
      <formula>"asd"</formula>
    </cfRule>
  </conditionalFormatting>
  <conditionalFormatting sqref="C19">
    <cfRule type="cellIs" dxfId="1553" priority="1533" operator="equal">
      <formula>MATCH($C$84:$C$118,C19,)</formula>
    </cfRule>
  </conditionalFormatting>
  <conditionalFormatting sqref="C19">
    <cfRule type="cellIs" dxfId="1552" priority="1532" operator="equal">
      <formula>"asd"</formula>
    </cfRule>
  </conditionalFormatting>
  <conditionalFormatting sqref="C19">
    <cfRule type="cellIs" dxfId="1551" priority="1531" operator="equal">
      <formula>MATCH($C$84:$C$118,C19,)</formula>
    </cfRule>
  </conditionalFormatting>
  <conditionalFormatting sqref="C19">
    <cfRule type="cellIs" dxfId="1550" priority="1530" operator="equal">
      <formula>"asd"</formula>
    </cfRule>
  </conditionalFormatting>
  <conditionalFormatting sqref="C19">
    <cfRule type="cellIs" dxfId="1549" priority="1529" operator="equal">
      <formula>MATCH($C$84:$C$118,C19,)</formula>
    </cfRule>
  </conditionalFormatting>
  <conditionalFormatting sqref="C19">
    <cfRule type="cellIs" dxfId="1548" priority="1528" operator="equal">
      <formula>"asd"</formula>
    </cfRule>
  </conditionalFormatting>
  <conditionalFormatting sqref="C19">
    <cfRule type="cellIs" dxfId="1547" priority="1527" operator="equal">
      <formula>MATCH($C$84:$C$118,C19,)</formula>
    </cfRule>
  </conditionalFormatting>
  <conditionalFormatting sqref="C19">
    <cfRule type="cellIs" dxfId="1546" priority="1526" operator="equal">
      <formula>"asd"</formula>
    </cfRule>
  </conditionalFormatting>
  <conditionalFormatting sqref="C19">
    <cfRule type="cellIs" dxfId="1545" priority="1525" operator="equal">
      <formula>MATCH($C$84:$C$118,C19,)</formula>
    </cfRule>
  </conditionalFormatting>
  <conditionalFormatting sqref="C19">
    <cfRule type="cellIs" dxfId="1544" priority="1524" operator="equal">
      <formula>"asd"</formula>
    </cfRule>
  </conditionalFormatting>
  <conditionalFormatting sqref="C19">
    <cfRule type="cellIs" dxfId="1543" priority="1523" operator="equal">
      <formula>MATCH($C$84:$C$118,C19,)</formula>
    </cfRule>
  </conditionalFormatting>
  <conditionalFormatting sqref="C8">
    <cfRule type="cellIs" dxfId="1542" priority="1522" operator="equal">
      <formula>"asd"</formula>
    </cfRule>
  </conditionalFormatting>
  <conditionalFormatting sqref="C8">
    <cfRule type="cellIs" dxfId="1541" priority="1521" operator="equal">
      <formula>MATCH($C$84:$C$118,C8,)</formula>
    </cfRule>
  </conditionalFormatting>
  <conditionalFormatting sqref="C9">
    <cfRule type="cellIs" dxfId="1540" priority="1520" operator="equal">
      <formula>"asd"</formula>
    </cfRule>
  </conditionalFormatting>
  <conditionalFormatting sqref="C9">
    <cfRule type="cellIs" dxfId="1539" priority="1519" operator="equal">
      <formula>MATCH($C$84:$C$118,C9,)</formula>
    </cfRule>
  </conditionalFormatting>
  <conditionalFormatting sqref="C9">
    <cfRule type="cellIs" dxfId="1538" priority="1518" operator="equal">
      <formula>"asd"</formula>
    </cfRule>
  </conditionalFormatting>
  <conditionalFormatting sqref="C9">
    <cfRule type="cellIs" dxfId="1537" priority="1517" operator="equal">
      <formula>MATCH($C$84:$C$118,C9,)</formula>
    </cfRule>
  </conditionalFormatting>
  <conditionalFormatting sqref="C10">
    <cfRule type="cellIs" dxfId="1536" priority="1516" operator="equal">
      <formula>"asd"</formula>
    </cfRule>
  </conditionalFormatting>
  <conditionalFormatting sqref="C10">
    <cfRule type="cellIs" dxfId="1535" priority="1515" operator="equal">
      <formula>MATCH($C$84:$C$118,C10,)</formula>
    </cfRule>
  </conditionalFormatting>
  <conditionalFormatting sqref="C9">
    <cfRule type="cellIs" dxfId="1534" priority="1514" operator="equal">
      <formula>"asd"</formula>
    </cfRule>
  </conditionalFormatting>
  <conditionalFormatting sqref="C9">
    <cfRule type="cellIs" dxfId="1533" priority="1513" operator="equal">
      <formula>MATCH($C$84:$C$118,C9,)</formula>
    </cfRule>
  </conditionalFormatting>
  <conditionalFormatting sqref="C10">
    <cfRule type="cellIs" dxfId="1532" priority="1512" operator="equal">
      <formula>"asd"</formula>
    </cfRule>
  </conditionalFormatting>
  <conditionalFormatting sqref="C10">
    <cfRule type="cellIs" dxfId="1531" priority="1511" operator="equal">
      <formula>MATCH($C$84:$C$118,C10,)</formula>
    </cfRule>
  </conditionalFormatting>
  <conditionalFormatting sqref="C10">
    <cfRule type="cellIs" dxfId="1530" priority="1510" operator="equal">
      <formula>"asd"</formula>
    </cfRule>
  </conditionalFormatting>
  <conditionalFormatting sqref="C10">
    <cfRule type="cellIs" dxfId="1529" priority="1509" operator="equal">
      <formula>MATCH($C$84:$C$118,C10,)</formula>
    </cfRule>
  </conditionalFormatting>
  <conditionalFormatting sqref="C11">
    <cfRule type="cellIs" dxfId="1528" priority="1508" operator="equal">
      <formula>"asd"</formula>
    </cfRule>
  </conditionalFormatting>
  <conditionalFormatting sqref="C11">
    <cfRule type="cellIs" dxfId="1527" priority="1507" operator="equal">
      <formula>MATCH($C$84:$C$118,C11,)</formula>
    </cfRule>
  </conditionalFormatting>
  <conditionalFormatting sqref="C10">
    <cfRule type="cellIs" dxfId="1526" priority="1506" operator="equal">
      <formula>"asd"</formula>
    </cfRule>
  </conditionalFormatting>
  <conditionalFormatting sqref="C10">
    <cfRule type="cellIs" dxfId="1525" priority="1505" operator="equal">
      <formula>MATCH($C$84:$C$118,C10,)</formula>
    </cfRule>
  </conditionalFormatting>
  <conditionalFormatting sqref="C10">
    <cfRule type="cellIs" dxfId="1524" priority="1504" operator="equal">
      <formula>"asd"</formula>
    </cfRule>
  </conditionalFormatting>
  <conditionalFormatting sqref="C10">
    <cfRule type="cellIs" dxfId="1523" priority="1503" operator="equal">
      <formula>MATCH($C$84:$C$118,C10,)</formula>
    </cfRule>
  </conditionalFormatting>
  <conditionalFormatting sqref="C11">
    <cfRule type="cellIs" dxfId="1522" priority="1502" operator="equal">
      <formula>"asd"</formula>
    </cfRule>
  </conditionalFormatting>
  <conditionalFormatting sqref="C11">
    <cfRule type="cellIs" dxfId="1521" priority="1501" operator="equal">
      <formula>MATCH($C$84:$C$118,C11,)</formula>
    </cfRule>
  </conditionalFormatting>
  <conditionalFormatting sqref="C10">
    <cfRule type="cellIs" dxfId="1520" priority="1500" operator="equal">
      <formula>"asd"</formula>
    </cfRule>
  </conditionalFormatting>
  <conditionalFormatting sqref="C10">
    <cfRule type="cellIs" dxfId="1519" priority="1499" operator="equal">
      <formula>MATCH($C$84:$C$118,C10,)</formula>
    </cfRule>
  </conditionalFormatting>
  <conditionalFormatting sqref="C11">
    <cfRule type="cellIs" dxfId="1518" priority="1498" operator="equal">
      <formula>"asd"</formula>
    </cfRule>
  </conditionalFormatting>
  <conditionalFormatting sqref="C11">
    <cfRule type="cellIs" dxfId="1517" priority="1497" operator="equal">
      <formula>MATCH($C$84:$C$118,C11,)</formula>
    </cfRule>
  </conditionalFormatting>
  <conditionalFormatting sqref="C11">
    <cfRule type="cellIs" dxfId="1516" priority="1496" operator="equal">
      <formula>"asd"</formula>
    </cfRule>
  </conditionalFormatting>
  <conditionalFormatting sqref="C11">
    <cfRule type="cellIs" dxfId="1515" priority="1495" operator="equal">
      <formula>MATCH($C$84:$C$118,C11,)</formula>
    </cfRule>
  </conditionalFormatting>
  <conditionalFormatting sqref="C11">
    <cfRule type="cellIs" dxfId="1514" priority="1494" operator="equal">
      <formula>"asd"</formula>
    </cfRule>
  </conditionalFormatting>
  <conditionalFormatting sqref="C11">
    <cfRule type="cellIs" dxfId="1513" priority="1493" operator="equal">
      <formula>MATCH($C$84:$C$118,C11,)</formula>
    </cfRule>
  </conditionalFormatting>
  <conditionalFormatting sqref="C11">
    <cfRule type="cellIs" dxfId="1512" priority="1492" operator="equal">
      <formula>"asd"</formula>
    </cfRule>
  </conditionalFormatting>
  <conditionalFormatting sqref="C11">
    <cfRule type="cellIs" dxfId="1511" priority="1491" operator="equal">
      <formula>MATCH($C$84:$C$118,C11,)</formula>
    </cfRule>
  </conditionalFormatting>
  <conditionalFormatting sqref="C11">
    <cfRule type="cellIs" dxfId="1510" priority="1490" operator="equal">
      <formula>"asd"</formula>
    </cfRule>
  </conditionalFormatting>
  <conditionalFormatting sqref="C11">
    <cfRule type="cellIs" dxfId="1509" priority="1489" operator="equal">
      <formula>MATCH($C$84:$C$118,C11,)</formula>
    </cfRule>
  </conditionalFormatting>
  <conditionalFormatting sqref="C11">
    <cfRule type="cellIs" dxfId="1508" priority="1488" operator="equal">
      <formula>"asd"</formula>
    </cfRule>
  </conditionalFormatting>
  <conditionalFormatting sqref="C11">
    <cfRule type="cellIs" dxfId="1507" priority="1487" operator="equal">
      <formula>MATCH($C$84:$C$118,C11,)</formula>
    </cfRule>
  </conditionalFormatting>
  <conditionalFormatting sqref="C11">
    <cfRule type="cellIs" dxfId="1506" priority="1486" operator="equal">
      <formula>"asd"</formula>
    </cfRule>
  </conditionalFormatting>
  <conditionalFormatting sqref="C11">
    <cfRule type="cellIs" dxfId="1505" priority="1485" operator="equal">
      <formula>MATCH($C$84:$C$118,C11,)</formula>
    </cfRule>
  </conditionalFormatting>
  <conditionalFormatting sqref="C11">
    <cfRule type="cellIs" dxfId="1504" priority="1484" operator="equal">
      <formula>"asd"</formula>
    </cfRule>
  </conditionalFormatting>
  <conditionalFormatting sqref="C11">
    <cfRule type="cellIs" dxfId="1503" priority="1483" operator="equal">
      <formula>MATCH($C$84:$C$118,C11,)</formula>
    </cfRule>
  </conditionalFormatting>
  <conditionalFormatting sqref="C9">
    <cfRule type="cellIs" dxfId="1502" priority="1482" operator="equal">
      <formula>"asd"</formula>
    </cfRule>
  </conditionalFormatting>
  <conditionalFormatting sqref="C9">
    <cfRule type="cellIs" dxfId="1501" priority="1481" operator="equal">
      <formula>MATCH($C$84:$C$118,C9,)</formula>
    </cfRule>
  </conditionalFormatting>
  <conditionalFormatting sqref="C9">
    <cfRule type="cellIs" dxfId="1500" priority="1480" operator="equal">
      <formula>"asd"</formula>
    </cfRule>
  </conditionalFormatting>
  <conditionalFormatting sqref="C9">
    <cfRule type="cellIs" dxfId="1499" priority="1479" operator="equal">
      <formula>MATCH($C$84:$C$118,C9,)</formula>
    </cfRule>
  </conditionalFormatting>
  <conditionalFormatting sqref="C9">
    <cfRule type="cellIs" dxfId="1498" priority="1478" operator="equal">
      <formula>"asd"</formula>
    </cfRule>
  </conditionalFormatting>
  <conditionalFormatting sqref="C9">
    <cfRule type="cellIs" dxfId="1497" priority="1477" operator="equal">
      <formula>MATCH($C$84:$C$118,C9,)</formula>
    </cfRule>
  </conditionalFormatting>
  <conditionalFormatting sqref="C9">
    <cfRule type="cellIs" dxfId="1496" priority="1476" operator="equal">
      <formula>"asd"</formula>
    </cfRule>
  </conditionalFormatting>
  <conditionalFormatting sqref="C9">
    <cfRule type="cellIs" dxfId="1495" priority="1475" operator="equal">
      <formula>MATCH($C$84:$C$118,C9,)</formula>
    </cfRule>
  </conditionalFormatting>
  <conditionalFormatting sqref="C10">
    <cfRule type="cellIs" dxfId="1494" priority="1474" operator="equal">
      <formula>"asd"</formula>
    </cfRule>
  </conditionalFormatting>
  <conditionalFormatting sqref="C10">
    <cfRule type="cellIs" dxfId="1493" priority="1473" operator="equal">
      <formula>MATCH($C$84:$C$118,C10,)</formula>
    </cfRule>
  </conditionalFormatting>
  <conditionalFormatting sqref="C9">
    <cfRule type="cellIs" dxfId="1492" priority="1472" operator="equal">
      <formula>"asd"</formula>
    </cfRule>
  </conditionalFormatting>
  <conditionalFormatting sqref="C9">
    <cfRule type="cellIs" dxfId="1491" priority="1471" operator="equal">
      <formula>MATCH($C$84:$C$118,C9,)</formula>
    </cfRule>
  </conditionalFormatting>
  <conditionalFormatting sqref="C9">
    <cfRule type="cellIs" dxfId="1490" priority="1470" operator="equal">
      <formula>"asd"</formula>
    </cfRule>
  </conditionalFormatting>
  <conditionalFormatting sqref="C9">
    <cfRule type="cellIs" dxfId="1489" priority="1469" operator="equal">
      <formula>MATCH($C$84:$C$118,C9,)</formula>
    </cfRule>
  </conditionalFormatting>
  <conditionalFormatting sqref="C9">
    <cfRule type="cellIs" dxfId="1488" priority="1468" operator="equal">
      <formula>"asd"</formula>
    </cfRule>
  </conditionalFormatting>
  <conditionalFormatting sqref="C9">
    <cfRule type="cellIs" dxfId="1487" priority="1467" operator="equal">
      <formula>MATCH($C$84:$C$118,C9,)</formula>
    </cfRule>
  </conditionalFormatting>
  <conditionalFormatting sqref="C10">
    <cfRule type="cellIs" dxfId="1486" priority="1466" operator="equal">
      <formula>"asd"</formula>
    </cfRule>
  </conditionalFormatting>
  <conditionalFormatting sqref="C10">
    <cfRule type="cellIs" dxfId="1485" priority="1465" operator="equal">
      <formula>MATCH($C$84:$C$118,C10,)</formula>
    </cfRule>
  </conditionalFormatting>
  <conditionalFormatting sqref="C9">
    <cfRule type="cellIs" dxfId="1484" priority="1464" operator="equal">
      <formula>"asd"</formula>
    </cfRule>
  </conditionalFormatting>
  <conditionalFormatting sqref="C9">
    <cfRule type="cellIs" dxfId="1483" priority="1463" operator="equal">
      <formula>MATCH($C$84:$C$118,C9,)</formula>
    </cfRule>
  </conditionalFormatting>
  <conditionalFormatting sqref="C9">
    <cfRule type="cellIs" dxfId="1482" priority="1462" operator="equal">
      <formula>"asd"</formula>
    </cfRule>
  </conditionalFormatting>
  <conditionalFormatting sqref="C9">
    <cfRule type="cellIs" dxfId="1481" priority="1461" operator="equal">
      <formula>MATCH($C$84:$C$118,C9,)</formula>
    </cfRule>
  </conditionalFormatting>
  <conditionalFormatting sqref="C10">
    <cfRule type="cellIs" dxfId="1480" priority="1460" operator="equal">
      <formula>"asd"</formula>
    </cfRule>
  </conditionalFormatting>
  <conditionalFormatting sqref="C10">
    <cfRule type="cellIs" dxfId="1479" priority="1459" operator="equal">
      <formula>MATCH($C$84:$C$118,C10,)</formula>
    </cfRule>
  </conditionalFormatting>
  <conditionalFormatting sqref="C9">
    <cfRule type="cellIs" dxfId="1478" priority="1458" operator="equal">
      <formula>"asd"</formula>
    </cfRule>
  </conditionalFormatting>
  <conditionalFormatting sqref="C9">
    <cfRule type="cellIs" dxfId="1477" priority="1457" operator="equal">
      <formula>MATCH($C$84:$C$118,C9,)</formula>
    </cfRule>
  </conditionalFormatting>
  <conditionalFormatting sqref="C10">
    <cfRule type="cellIs" dxfId="1476" priority="1456" operator="equal">
      <formula>"asd"</formula>
    </cfRule>
  </conditionalFormatting>
  <conditionalFormatting sqref="C10">
    <cfRule type="cellIs" dxfId="1475" priority="1455" operator="equal">
      <formula>MATCH($C$84:$C$118,C10,)</formula>
    </cfRule>
  </conditionalFormatting>
  <conditionalFormatting sqref="C10">
    <cfRule type="cellIs" dxfId="1474" priority="1454" operator="equal">
      <formula>"asd"</formula>
    </cfRule>
  </conditionalFormatting>
  <conditionalFormatting sqref="C10">
    <cfRule type="cellIs" dxfId="1473" priority="1453" operator="equal">
      <formula>MATCH($C$84:$C$118,C10,)</formula>
    </cfRule>
  </conditionalFormatting>
  <conditionalFormatting sqref="C11">
    <cfRule type="cellIs" dxfId="1472" priority="1452" operator="equal">
      <formula>"asd"</formula>
    </cfRule>
  </conditionalFormatting>
  <conditionalFormatting sqref="C11">
    <cfRule type="cellIs" dxfId="1471" priority="1451" operator="equal">
      <formula>MATCH($C$84:$C$118,C11,)</formula>
    </cfRule>
  </conditionalFormatting>
  <conditionalFormatting sqref="C11">
    <cfRule type="cellIs" dxfId="1470" priority="1450" operator="equal">
      <formula>"asd"</formula>
    </cfRule>
  </conditionalFormatting>
  <conditionalFormatting sqref="C11">
    <cfRule type="cellIs" dxfId="1469" priority="1449" operator="equal">
      <formula>MATCH($C$84:$C$118,C11,)</formula>
    </cfRule>
  </conditionalFormatting>
  <conditionalFormatting sqref="C11">
    <cfRule type="cellIs" dxfId="1468" priority="1448" operator="equal">
      <formula>"asd"</formula>
    </cfRule>
  </conditionalFormatting>
  <conditionalFormatting sqref="C11">
    <cfRule type="cellIs" dxfId="1467" priority="1447" operator="equal">
      <formula>MATCH($C$84:$C$118,C11,)</formula>
    </cfRule>
  </conditionalFormatting>
  <conditionalFormatting sqref="C11">
    <cfRule type="cellIs" dxfId="1466" priority="1446" operator="equal">
      <formula>"asd"</formula>
    </cfRule>
  </conditionalFormatting>
  <conditionalFormatting sqref="C11">
    <cfRule type="cellIs" dxfId="1465" priority="1445" operator="equal">
      <formula>MATCH($C$84:$C$118,C11,)</formula>
    </cfRule>
  </conditionalFormatting>
  <conditionalFormatting sqref="C11">
    <cfRule type="cellIs" dxfId="1464" priority="1444" operator="equal">
      <formula>"asd"</formula>
    </cfRule>
  </conditionalFormatting>
  <conditionalFormatting sqref="C11">
    <cfRule type="cellIs" dxfId="1463" priority="1443" operator="equal">
      <formula>MATCH($C$84:$C$118,C11,)</formula>
    </cfRule>
  </conditionalFormatting>
  <conditionalFormatting sqref="C11">
    <cfRule type="cellIs" dxfId="1462" priority="1442" operator="equal">
      <formula>"asd"</formula>
    </cfRule>
  </conditionalFormatting>
  <conditionalFormatting sqref="C11">
    <cfRule type="cellIs" dxfId="1461" priority="1441" operator="equal">
      <formula>MATCH($C$84:$C$118,C11,)</formula>
    </cfRule>
  </conditionalFormatting>
  <conditionalFormatting sqref="C11">
    <cfRule type="cellIs" dxfId="1460" priority="1440" operator="equal">
      <formula>"asd"</formula>
    </cfRule>
  </conditionalFormatting>
  <conditionalFormatting sqref="C11">
    <cfRule type="cellIs" dxfId="1459" priority="1439" operator="equal">
      <formula>MATCH($C$84:$C$118,C11,)</formula>
    </cfRule>
  </conditionalFormatting>
  <conditionalFormatting sqref="C11">
    <cfRule type="cellIs" dxfId="1458" priority="1438" operator="equal">
      <formula>"asd"</formula>
    </cfRule>
  </conditionalFormatting>
  <conditionalFormatting sqref="C11">
    <cfRule type="cellIs" dxfId="1457" priority="1437" operator="equal">
      <formula>MATCH($C$84:$C$118,C11,)</formula>
    </cfRule>
  </conditionalFormatting>
  <conditionalFormatting sqref="C11">
    <cfRule type="cellIs" dxfId="1456" priority="1436" operator="equal">
      <formula>"asd"</formula>
    </cfRule>
  </conditionalFormatting>
  <conditionalFormatting sqref="C11">
    <cfRule type="cellIs" dxfId="1455" priority="1435" operator="equal">
      <formula>MATCH($C$84:$C$118,C11,)</formula>
    </cfRule>
  </conditionalFormatting>
  <conditionalFormatting sqref="C11">
    <cfRule type="cellIs" dxfId="1454" priority="1434" operator="equal">
      <formula>"asd"</formula>
    </cfRule>
  </conditionalFormatting>
  <conditionalFormatting sqref="C11">
    <cfRule type="cellIs" dxfId="1453" priority="1433" operator="equal">
      <formula>MATCH($C$84:$C$118,C11,)</formula>
    </cfRule>
  </conditionalFormatting>
  <conditionalFormatting sqref="C11">
    <cfRule type="cellIs" dxfId="1452" priority="1432" operator="equal">
      <formula>"asd"</formula>
    </cfRule>
  </conditionalFormatting>
  <conditionalFormatting sqref="C11">
    <cfRule type="cellIs" dxfId="1451" priority="1431" operator="equal">
      <formula>MATCH($C$84:$C$118,C11,)</formula>
    </cfRule>
  </conditionalFormatting>
  <conditionalFormatting sqref="C11">
    <cfRule type="cellIs" dxfId="1450" priority="1430" operator="equal">
      <formula>"asd"</formula>
    </cfRule>
  </conditionalFormatting>
  <conditionalFormatting sqref="C11">
    <cfRule type="cellIs" dxfId="1449" priority="1429" operator="equal">
      <formula>MATCH($C$84:$C$118,C11,)</formula>
    </cfRule>
  </conditionalFormatting>
  <conditionalFormatting sqref="C11">
    <cfRule type="cellIs" dxfId="1448" priority="1428" operator="equal">
      <formula>"asd"</formula>
    </cfRule>
  </conditionalFormatting>
  <conditionalFormatting sqref="C11">
    <cfRule type="cellIs" dxfId="1447" priority="1427" operator="equal">
      <formula>MATCH($C$84:$C$118,C11,)</formula>
    </cfRule>
  </conditionalFormatting>
  <conditionalFormatting sqref="C11">
    <cfRule type="cellIs" dxfId="1446" priority="1426" operator="equal">
      <formula>"asd"</formula>
    </cfRule>
  </conditionalFormatting>
  <conditionalFormatting sqref="C11">
    <cfRule type="cellIs" dxfId="1445" priority="1425" operator="equal">
      <formula>MATCH($C$84:$C$118,C11,)</formula>
    </cfRule>
  </conditionalFormatting>
  <conditionalFormatting sqref="C25:C26">
    <cfRule type="cellIs" dxfId="1444" priority="1424" operator="equal">
      <formula>"asd"</formula>
    </cfRule>
  </conditionalFormatting>
  <conditionalFormatting sqref="C25:C26">
    <cfRule type="cellIs" dxfId="1443" priority="1423" operator="equal">
      <formula>MATCH($C$84:$C$118,C25,)</formula>
    </cfRule>
  </conditionalFormatting>
  <conditionalFormatting sqref="C25:C26">
    <cfRule type="cellIs" dxfId="1442" priority="1422" operator="equal">
      <formula>"asd"</formula>
    </cfRule>
  </conditionalFormatting>
  <conditionalFormatting sqref="C25:C26">
    <cfRule type="cellIs" dxfId="1441" priority="1421" operator="equal">
      <formula>MATCH($C$84:$C$118,C25,)</formula>
    </cfRule>
  </conditionalFormatting>
  <conditionalFormatting sqref="C25:C28">
    <cfRule type="cellIs" dxfId="1440" priority="1420" operator="equal">
      <formula>"asd"</formula>
    </cfRule>
  </conditionalFormatting>
  <conditionalFormatting sqref="C25:C28">
    <cfRule type="cellIs" dxfId="1439" priority="1419" operator="equal">
      <formula>MATCH($C$84:$C$118,C25,)</formula>
    </cfRule>
  </conditionalFormatting>
  <conditionalFormatting sqref="C29">
    <cfRule type="cellIs" dxfId="1438" priority="1418" operator="equal">
      <formula>"asd"</formula>
    </cfRule>
  </conditionalFormatting>
  <conditionalFormatting sqref="C29">
    <cfRule type="cellIs" dxfId="1437" priority="1417" operator="equal">
      <formula>MATCH($C$84:$C$118,C29,)</formula>
    </cfRule>
  </conditionalFormatting>
  <conditionalFormatting sqref="C26">
    <cfRule type="cellIs" dxfId="1436" priority="1416" operator="equal">
      <formula>"asd"</formula>
    </cfRule>
  </conditionalFormatting>
  <conditionalFormatting sqref="C26">
    <cfRule type="cellIs" dxfId="1435" priority="1415" operator="equal">
      <formula>MATCH($C$84:$C$118,C26,)</formula>
    </cfRule>
  </conditionalFormatting>
  <conditionalFormatting sqref="C25:C28">
    <cfRule type="cellIs" dxfId="1434" priority="1414" operator="equal">
      <formula>"asd"</formula>
    </cfRule>
  </conditionalFormatting>
  <conditionalFormatting sqref="C25:C28">
    <cfRule type="cellIs" dxfId="1433" priority="1413" operator="equal">
      <formula>MATCH($C$84:$C$118,C25,)</formula>
    </cfRule>
  </conditionalFormatting>
  <conditionalFormatting sqref="C25:C28">
    <cfRule type="cellIs" dxfId="1432" priority="1412" operator="equal">
      <formula>"asd"</formula>
    </cfRule>
  </conditionalFormatting>
  <conditionalFormatting sqref="C25:C28">
    <cfRule type="cellIs" dxfId="1431" priority="1411" operator="equal">
      <formula>MATCH($C$84:$C$118,C25,)</formula>
    </cfRule>
  </conditionalFormatting>
  <conditionalFormatting sqref="C30">
    <cfRule type="cellIs" dxfId="1430" priority="1410" operator="equal">
      <formula>"asd"</formula>
    </cfRule>
  </conditionalFormatting>
  <conditionalFormatting sqref="C30">
    <cfRule type="cellIs" dxfId="1429" priority="1409" operator="equal">
      <formula>MATCH($C$84:$C$118,C30,)</formula>
    </cfRule>
  </conditionalFormatting>
  <conditionalFormatting sqref="C27">
    <cfRule type="cellIs" dxfId="1428" priority="1408" operator="equal">
      <formula>"asd"</formula>
    </cfRule>
  </conditionalFormatting>
  <conditionalFormatting sqref="C27">
    <cfRule type="cellIs" dxfId="1427" priority="1407" operator="equal">
      <formula>MATCH($C$84:$C$118,C27,)</formula>
    </cfRule>
  </conditionalFormatting>
  <conditionalFormatting sqref="C28">
    <cfRule type="cellIs" dxfId="1426" priority="1406" operator="equal">
      <formula>"asd"</formula>
    </cfRule>
  </conditionalFormatting>
  <conditionalFormatting sqref="C28">
    <cfRule type="cellIs" dxfId="1425" priority="1405" operator="equal">
      <formula>MATCH($C$84:$C$118,C28,)</formula>
    </cfRule>
  </conditionalFormatting>
  <conditionalFormatting sqref="C30">
    <cfRule type="cellIs" dxfId="1424" priority="1404" operator="equal">
      <formula>"asd"</formula>
    </cfRule>
  </conditionalFormatting>
  <conditionalFormatting sqref="C30">
    <cfRule type="cellIs" dxfId="1423" priority="1403" operator="equal">
      <formula>MATCH($C$84:$C$118,C30,)</formula>
    </cfRule>
  </conditionalFormatting>
  <conditionalFormatting sqref="C28">
    <cfRule type="cellIs" dxfId="1422" priority="1402" operator="equal">
      <formula>"asd"</formula>
    </cfRule>
  </conditionalFormatting>
  <conditionalFormatting sqref="C28">
    <cfRule type="cellIs" dxfId="1421" priority="1401" operator="equal">
      <formula>MATCH($C$84:$C$118,C28,)</formula>
    </cfRule>
  </conditionalFormatting>
  <conditionalFormatting sqref="C28">
    <cfRule type="cellIs" dxfId="1420" priority="1400" operator="equal">
      <formula>"asd"</formula>
    </cfRule>
  </conditionalFormatting>
  <conditionalFormatting sqref="C28">
    <cfRule type="cellIs" dxfId="1419" priority="1399" operator="equal">
      <formula>MATCH($C$84:$C$118,C28,)</formula>
    </cfRule>
  </conditionalFormatting>
  <conditionalFormatting sqref="C28">
    <cfRule type="cellIs" dxfId="1418" priority="1398" operator="equal">
      <formula>"asd"</formula>
    </cfRule>
  </conditionalFormatting>
  <conditionalFormatting sqref="C28">
    <cfRule type="cellIs" dxfId="1417" priority="1397" operator="equal">
      <formula>MATCH($C$84:$C$118,C28,)</formula>
    </cfRule>
  </conditionalFormatting>
  <conditionalFormatting sqref="C27">
    <cfRule type="cellIs" dxfId="1416" priority="1396" operator="equal">
      <formula>"asd"</formula>
    </cfRule>
  </conditionalFormatting>
  <conditionalFormatting sqref="C27">
    <cfRule type="cellIs" dxfId="1415" priority="1395" operator="equal">
      <formula>MATCH($C$84:$C$118,C27,)</formula>
    </cfRule>
  </conditionalFormatting>
  <conditionalFormatting sqref="C27">
    <cfRule type="cellIs" dxfId="1414" priority="1394" operator="equal">
      <formula>"asd"</formula>
    </cfRule>
  </conditionalFormatting>
  <conditionalFormatting sqref="C27">
    <cfRule type="cellIs" dxfId="1413" priority="1393" operator="equal">
      <formula>MATCH($C$84:$C$118,C27,)</formula>
    </cfRule>
  </conditionalFormatting>
  <conditionalFormatting sqref="C27">
    <cfRule type="cellIs" dxfId="1412" priority="1392" operator="equal">
      <formula>"asd"</formula>
    </cfRule>
  </conditionalFormatting>
  <conditionalFormatting sqref="C27">
    <cfRule type="cellIs" dxfId="1411" priority="1391" operator="equal">
      <formula>MATCH($C$84:$C$118,C27,)</formula>
    </cfRule>
  </conditionalFormatting>
  <conditionalFormatting sqref="C27">
    <cfRule type="cellIs" dxfId="1410" priority="1390" operator="equal">
      <formula>"asd"</formula>
    </cfRule>
  </conditionalFormatting>
  <conditionalFormatting sqref="C27">
    <cfRule type="cellIs" dxfId="1409" priority="1389" operator="equal">
      <formula>MATCH($C$84:$C$118,C27,)</formula>
    </cfRule>
  </conditionalFormatting>
  <conditionalFormatting sqref="C26">
    <cfRule type="cellIs" dxfId="1408" priority="1388" operator="equal">
      <formula>"asd"</formula>
    </cfRule>
  </conditionalFormatting>
  <conditionalFormatting sqref="C26">
    <cfRule type="cellIs" dxfId="1407" priority="1387" operator="equal">
      <formula>MATCH($C$84:$C$118,C26,)</formula>
    </cfRule>
  </conditionalFormatting>
  <conditionalFormatting sqref="C26">
    <cfRule type="cellIs" dxfId="1406" priority="1386" operator="equal">
      <formula>"asd"</formula>
    </cfRule>
  </conditionalFormatting>
  <conditionalFormatting sqref="C26">
    <cfRule type="cellIs" dxfId="1405" priority="1385" operator="equal">
      <formula>MATCH($C$84:$C$118,C26,)</formula>
    </cfRule>
  </conditionalFormatting>
  <conditionalFormatting sqref="C27">
    <cfRule type="cellIs" dxfId="1404" priority="1384" operator="equal">
      <formula>"asd"</formula>
    </cfRule>
  </conditionalFormatting>
  <conditionalFormatting sqref="C27">
    <cfRule type="cellIs" dxfId="1403" priority="1383" operator="equal">
      <formula>MATCH($C$84:$C$118,C27,)</formula>
    </cfRule>
  </conditionalFormatting>
  <conditionalFormatting sqref="C28">
    <cfRule type="cellIs" dxfId="1402" priority="1382" operator="equal">
      <formula>"asd"</formula>
    </cfRule>
  </conditionalFormatting>
  <conditionalFormatting sqref="C28">
    <cfRule type="cellIs" dxfId="1401" priority="1381" operator="equal">
      <formula>MATCH($C$84:$C$118,C28,)</formula>
    </cfRule>
  </conditionalFormatting>
  <conditionalFormatting sqref="C28">
    <cfRule type="cellIs" dxfId="1400" priority="1380" operator="equal">
      <formula>"asd"</formula>
    </cfRule>
  </conditionalFormatting>
  <conditionalFormatting sqref="C28">
    <cfRule type="cellIs" dxfId="1399" priority="1379" operator="equal">
      <formula>MATCH($C$84:$C$118,C28,)</formula>
    </cfRule>
  </conditionalFormatting>
  <conditionalFormatting sqref="C28">
    <cfRule type="cellIs" dxfId="1398" priority="1378" operator="equal">
      <formula>"asd"</formula>
    </cfRule>
  </conditionalFormatting>
  <conditionalFormatting sqref="C28">
    <cfRule type="cellIs" dxfId="1397" priority="1377" operator="equal">
      <formula>MATCH($C$84:$C$118,C28,)</formula>
    </cfRule>
  </conditionalFormatting>
  <conditionalFormatting sqref="C28">
    <cfRule type="cellIs" dxfId="1396" priority="1376" operator="equal">
      <formula>"asd"</formula>
    </cfRule>
  </conditionalFormatting>
  <conditionalFormatting sqref="C28">
    <cfRule type="cellIs" dxfId="1395" priority="1375" operator="equal">
      <formula>MATCH($C$84:$C$118,C28,)</formula>
    </cfRule>
  </conditionalFormatting>
  <conditionalFormatting sqref="C28">
    <cfRule type="cellIs" dxfId="1394" priority="1374" operator="equal">
      <formula>"asd"</formula>
    </cfRule>
  </conditionalFormatting>
  <conditionalFormatting sqref="C28">
    <cfRule type="cellIs" dxfId="1393" priority="1373" operator="equal">
      <formula>MATCH($C$84:$C$118,C28,)</formula>
    </cfRule>
  </conditionalFormatting>
  <conditionalFormatting sqref="C25">
    <cfRule type="cellIs" dxfId="1392" priority="1372" operator="equal">
      <formula>"asd"</formula>
    </cfRule>
  </conditionalFormatting>
  <conditionalFormatting sqref="C25">
    <cfRule type="cellIs" dxfId="1391" priority="1371" operator="equal">
      <formula>MATCH($C$84:$C$118,C25,)</formula>
    </cfRule>
  </conditionalFormatting>
  <conditionalFormatting sqref="C25">
    <cfRule type="cellIs" dxfId="1390" priority="1370" operator="equal">
      <formula>"asd"</formula>
    </cfRule>
  </conditionalFormatting>
  <conditionalFormatting sqref="C25">
    <cfRule type="cellIs" dxfId="1389" priority="1369" operator="equal">
      <formula>MATCH($C$84:$C$118,C25,)</formula>
    </cfRule>
  </conditionalFormatting>
  <conditionalFormatting sqref="C25">
    <cfRule type="cellIs" dxfId="1388" priority="1368" operator="equal">
      <formula>"asd"</formula>
    </cfRule>
  </conditionalFormatting>
  <conditionalFormatting sqref="C25">
    <cfRule type="cellIs" dxfId="1387" priority="1367" operator="equal">
      <formula>MATCH($C$84:$C$118,C25,)</formula>
    </cfRule>
  </conditionalFormatting>
  <conditionalFormatting sqref="C25">
    <cfRule type="cellIs" dxfId="1386" priority="1366" operator="equal">
      <formula>"asd"</formula>
    </cfRule>
  </conditionalFormatting>
  <conditionalFormatting sqref="C25">
    <cfRule type="cellIs" dxfId="1385" priority="1365" operator="equal">
      <formula>MATCH($C$84:$C$118,C25,)</formula>
    </cfRule>
  </conditionalFormatting>
  <conditionalFormatting sqref="C30">
    <cfRule type="cellIs" dxfId="1384" priority="1364" operator="equal">
      <formula>"asd"</formula>
    </cfRule>
  </conditionalFormatting>
  <conditionalFormatting sqref="C30">
    <cfRule type="cellIs" dxfId="1383" priority="1363" operator="equal">
      <formula>MATCH($C$84:$C$118,C30,)</formula>
    </cfRule>
  </conditionalFormatting>
  <conditionalFormatting sqref="C27:C30">
    <cfRule type="cellIs" dxfId="1382" priority="1362" operator="equal">
      <formula>"asd"</formula>
    </cfRule>
  </conditionalFormatting>
  <conditionalFormatting sqref="C27:C30">
    <cfRule type="cellIs" dxfId="1381" priority="1361" operator="equal">
      <formula>MATCH($C$84:$C$118,C27,)</formula>
    </cfRule>
  </conditionalFormatting>
  <conditionalFormatting sqref="C27:C30">
    <cfRule type="cellIs" dxfId="1380" priority="1360" operator="equal">
      <formula>"asd"</formula>
    </cfRule>
  </conditionalFormatting>
  <conditionalFormatting sqref="C27:C30">
    <cfRule type="cellIs" dxfId="1379" priority="1359" operator="equal">
      <formula>MATCH($C$84:$C$118,C27,)</formula>
    </cfRule>
  </conditionalFormatting>
  <conditionalFormatting sqref="C27:C30">
    <cfRule type="cellIs" dxfId="1378" priority="1358" operator="equal">
      <formula>"asd"</formula>
    </cfRule>
  </conditionalFormatting>
  <conditionalFormatting sqref="C27:C30">
    <cfRule type="cellIs" dxfId="1377" priority="1357" operator="equal">
      <formula>MATCH($C$84:$C$118,C27,)</formula>
    </cfRule>
  </conditionalFormatting>
  <conditionalFormatting sqref="C27:C30">
    <cfRule type="cellIs" dxfId="1376" priority="1356" operator="equal">
      <formula>"asd"</formula>
    </cfRule>
  </conditionalFormatting>
  <conditionalFormatting sqref="C27:C30">
    <cfRule type="cellIs" dxfId="1375" priority="1355" operator="equal">
      <formula>MATCH($C$84:$C$118,C27,)</formula>
    </cfRule>
  </conditionalFormatting>
  <conditionalFormatting sqref="C27:C30">
    <cfRule type="cellIs" dxfId="1374" priority="1354" operator="equal">
      <formula>"asd"</formula>
    </cfRule>
  </conditionalFormatting>
  <conditionalFormatting sqref="C27:C30">
    <cfRule type="cellIs" dxfId="1373" priority="1353" operator="equal">
      <formula>MATCH($C$84:$C$118,C27,)</formula>
    </cfRule>
  </conditionalFormatting>
  <conditionalFormatting sqref="C27:C30">
    <cfRule type="cellIs" dxfId="1372" priority="1352" operator="equal">
      <formula>"asd"</formula>
    </cfRule>
  </conditionalFormatting>
  <conditionalFormatting sqref="C27:C30">
    <cfRule type="cellIs" dxfId="1371" priority="1351" operator="equal">
      <formula>MATCH($C$84:$C$118,C27,)</formula>
    </cfRule>
  </conditionalFormatting>
  <conditionalFormatting sqref="C30">
    <cfRule type="cellIs" dxfId="1370" priority="1350" operator="equal">
      <formula>"asd"</formula>
    </cfRule>
  </conditionalFormatting>
  <conditionalFormatting sqref="C30">
    <cfRule type="cellIs" dxfId="1369" priority="1349" operator="equal">
      <formula>MATCH($C$84:$C$118,C30,)</formula>
    </cfRule>
  </conditionalFormatting>
  <conditionalFormatting sqref="C30">
    <cfRule type="cellIs" dxfId="1368" priority="1348" operator="equal">
      <formula>"asd"</formula>
    </cfRule>
  </conditionalFormatting>
  <conditionalFormatting sqref="C30">
    <cfRule type="cellIs" dxfId="1367" priority="1347" operator="equal">
      <formula>MATCH($C$84:$C$118,C30,)</formula>
    </cfRule>
  </conditionalFormatting>
  <conditionalFormatting sqref="C30">
    <cfRule type="cellIs" dxfId="1366" priority="1346" operator="equal">
      <formula>"asd"</formula>
    </cfRule>
  </conditionalFormatting>
  <conditionalFormatting sqref="C30">
    <cfRule type="cellIs" dxfId="1365" priority="1345" operator="equal">
      <formula>MATCH($C$84:$C$118,C30,)</formula>
    </cfRule>
  </conditionalFormatting>
  <conditionalFormatting sqref="C30">
    <cfRule type="cellIs" dxfId="1364" priority="1344" operator="equal">
      <formula>"asd"</formula>
    </cfRule>
  </conditionalFormatting>
  <conditionalFormatting sqref="C30">
    <cfRule type="cellIs" dxfId="1363" priority="1343" operator="equal">
      <formula>MATCH($C$84:$C$118,C30,)</formula>
    </cfRule>
  </conditionalFormatting>
  <conditionalFormatting sqref="C30">
    <cfRule type="cellIs" dxfId="1362" priority="1342" operator="equal">
      <formula>"asd"</formula>
    </cfRule>
  </conditionalFormatting>
  <conditionalFormatting sqref="C30">
    <cfRule type="cellIs" dxfId="1361" priority="1341" operator="equal">
      <formula>MATCH($C$84:$C$118,C30,)</formula>
    </cfRule>
  </conditionalFormatting>
  <conditionalFormatting sqref="C30">
    <cfRule type="cellIs" dxfId="1360" priority="1340" operator="equal">
      <formula>"asd"</formula>
    </cfRule>
  </conditionalFormatting>
  <conditionalFormatting sqref="C30">
    <cfRule type="cellIs" dxfId="1359" priority="1339" operator="equal">
      <formula>MATCH($C$84:$C$118,C30,)</formula>
    </cfRule>
  </conditionalFormatting>
  <conditionalFormatting sqref="C30">
    <cfRule type="cellIs" dxfId="1358" priority="1338" operator="equal">
      <formula>"asd"</formula>
    </cfRule>
  </conditionalFormatting>
  <conditionalFormatting sqref="C30">
    <cfRule type="cellIs" dxfId="1357" priority="1337" operator="equal">
      <formula>MATCH($C$84:$C$118,C30,)</formula>
    </cfRule>
  </conditionalFormatting>
  <conditionalFormatting sqref="C30">
    <cfRule type="cellIs" dxfId="1356" priority="1336" operator="equal">
      <formula>"asd"</formula>
    </cfRule>
  </conditionalFormatting>
  <conditionalFormatting sqref="C30">
    <cfRule type="cellIs" dxfId="1355" priority="1335" operator="equal">
      <formula>MATCH($C$84:$C$118,C30,)</formula>
    </cfRule>
  </conditionalFormatting>
  <conditionalFormatting sqref="C30">
    <cfRule type="cellIs" dxfId="1354" priority="1334" operator="equal">
      <formula>"asd"</formula>
    </cfRule>
  </conditionalFormatting>
  <conditionalFormatting sqref="C30">
    <cfRule type="cellIs" dxfId="1353" priority="1333" operator="equal">
      <formula>MATCH($C$84:$C$118,C30,)</formula>
    </cfRule>
  </conditionalFormatting>
  <conditionalFormatting sqref="C30">
    <cfRule type="cellIs" dxfId="1352" priority="1332" operator="equal">
      <formula>"asd"</formula>
    </cfRule>
  </conditionalFormatting>
  <conditionalFormatting sqref="C30">
    <cfRule type="cellIs" dxfId="1351" priority="1331" operator="equal">
      <formula>MATCH($C$84:$C$118,C30,)</formula>
    </cfRule>
  </conditionalFormatting>
  <conditionalFormatting sqref="C25">
    <cfRule type="cellIs" dxfId="1350" priority="1330" operator="equal">
      <formula>"asd"</formula>
    </cfRule>
  </conditionalFormatting>
  <conditionalFormatting sqref="C25">
    <cfRule type="cellIs" dxfId="1349" priority="1329" operator="equal">
      <formula>MATCH($C$84:$C$118,C25,)</formula>
    </cfRule>
  </conditionalFormatting>
  <conditionalFormatting sqref="C25">
    <cfRule type="cellIs" dxfId="1348" priority="1328" operator="equal">
      <formula>"asd"</formula>
    </cfRule>
  </conditionalFormatting>
  <conditionalFormatting sqref="C25">
    <cfRule type="cellIs" dxfId="1347" priority="1327" operator="equal">
      <formula>MATCH($C$84:$C$118,C25,)</formula>
    </cfRule>
  </conditionalFormatting>
  <conditionalFormatting sqref="C25">
    <cfRule type="cellIs" dxfId="1346" priority="1326" operator="equal">
      <formula>"asd"</formula>
    </cfRule>
  </conditionalFormatting>
  <conditionalFormatting sqref="C25">
    <cfRule type="cellIs" dxfId="1345" priority="1325" operator="equal">
      <formula>MATCH($C$84:$C$118,C25,)</formula>
    </cfRule>
  </conditionalFormatting>
  <conditionalFormatting sqref="C26">
    <cfRule type="cellIs" dxfId="1344" priority="1324" operator="equal">
      <formula>"asd"</formula>
    </cfRule>
  </conditionalFormatting>
  <conditionalFormatting sqref="C26">
    <cfRule type="cellIs" dxfId="1343" priority="1323" operator="equal">
      <formula>MATCH($C$84:$C$118,C26,)</formula>
    </cfRule>
  </conditionalFormatting>
  <conditionalFormatting sqref="C26">
    <cfRule type="cellIs" dxfId="1342" priority="1322" operator="equal">
      <formula>"asd"</formula>
    </cfRule>
  </conditionalFormatting>
  <conditionalFormatting sqref="C26">
    <cfRule type="cellIs" dxfId="1341" priority="1321" operator="equal">
      <formula>MATCH($C$84:$C$118,C26,)</formula>
    </cfRule>
  </conditionalFormatting>
  <conditionalFormatting sqref="C26">
    <cfRule type="cellIs" dxfId="1340" priority="1320" operator="equal">
      <formula>"asd"</formula>
    </cfRule>
  </conditionalFormatting>
  <conditionalFormatting sqref="C26">
    <cfRule type="cellIs" dxfId="1339" priority="1319" operator="equal">
      <formula>MATCH($C$84:$C$118,C26,)</formula>
    </cfRule>
  </conditionalFormatting>
  <conditionalFormatting sqref="C26">
    <cfRule type="cellIs" dxfId="1338" priority="1318" operator="equal">
      <formula>"asd"</formula>
    </cfRule>
  </conditionalFormatting>
  <conditionalFormatting sqref="C26">
    <cfRule type="cellIs" dxfId="1337" priority="1317" operator="equal">
      <formula>MATCH($C$84:$C$118,C26,)</formula>
    </cfRule>
  </conditionalFormatting>
  <conditionalFormatting sqref="C26">
    <cfRule type="cellIs" dxfId="1336" priority="1316" operator="equal">
      <formula>"asd"</formula>
    </cfRule>
  </conditionalFormatting>
  <conditionalFormatting sqref="C26">
    <cfRule type="cellIs" dxfId="1335" priority="1315" operator="equal">
      <formula>MATCH($C$84:$C$118,C26,)</formula>
    </cfRule>
  </conditionalFormatting>
  <conditionalFormatting sqref="C26">
    <cfRule type="cellIs" dxfId="1334" priority="1314" operator="equal">
      <formula>"asd"</formula>
    </cfRule>
  </conditionalFormatting>
  <conditionalFormatting sqref="C26">
    <cfRule type="cellIs" dxfId="1333" priority="1313" operator="equal">
      <formula>MATCH($C$84:$C$118,C26,)</formula>
    </cfRule>
  </conditionalFormatting>
  <conditionalFormatting sqref="C26">
    <cfRule type="cellIs" dxfId="1332" priority="1312" operator="equal">
      <formula>"asd"</formula>
    </cfRule>
  </conditionalFormatting>
  <conditionalFormatting sqref="C26">
    <cfRule type="cellIs" dxfId="1331" priority="1311" operator="equal">
      <formula>MATCH($C$84:$C$118,C26,)</formula>
    </cfRule>
  </conditionalFormatting>
  <conditionalFormatting sqref="C27">
    <cfRule type="cellIs" dxfId="1330" priority="1310" operator="equal">
      <formula>"asd"</formula>
    </cfRule>
  </conditionalFormatting>
  <conditionalFormatting sqref="C27">
    <cfRule type="cellIs" dxfId="1329" priority="1309" operator="equal">
      <formula>MATCH($C$84:$C$118,C27,)</formula>
    </cfRule>
  </conditionalFormatting>
  <conditionalFormatting sqref="C27">
    <cfRule type="cellIs" dxfId="1328" priority="1308" operator="equal">
      <formula>"asd"</formula>
    </cfRule>
  </conditionalFormatting>
  <conditionalFormatting sqref="C27">
    <cfRule type="cellIs" dxfId="1327" priority="1307" operator="equal">
      <formula>MATCH($C$84:$C$118,C27,)</formula>
    </cfRule>
  </conditionalFormatting>
  <conditionalFormatting sqref="C27">
    <cfRule type="cellIs" dxfId="1326" priority="1306" operator="equal">
      <formula>"asd"</formula>
    </cfRule>
  </conditionalFormatting>
  <conditionalFormatting sqref="C27">
    <cfRule type="cellIs" dxfId="1325" priority="1305" operator="equal">
      <formula>MATCH($C$84:$C$118,C27,)</formula>
    </cfRule>
  </conditionalFormatting>
  <conditionalFormatting sqref="C27">
    <cfRule type="cellIs" dxfId="1324" priority="1304" operator="equal">
      <formula>"asd"</formula>
    </cfRule>
  </conditionalFormatting>
  <conditionalFormatting sqref="C27">
    <cfRule type="cellIs" dxfId="1323" priority="1303" operator="equal">
      <formula>MATCH($C$84:$C$118,C27,)</formula>
    </cfRule>
  </conditionalFormatting>
  <conditionalFormatting sqref="C28">
    <cfRule type="cellIs" dxfId="1322" priority="1302" operator="equal">
      <formula>"asd"</formula>
    </cfRule>
  </conditionalFormatting>
  <conditionalFormatting sqref="C28">
    <cfRule type="cellIs" dxfId="1321" priority="1301" operator="equal">
      <formula>MATCH($C$84:$C$118,C28,)</formula>
    </cfRule>
  </conditionalFormatting>
  <conditionalFormatting sqref="C29">
    <cfRule type="cellIs" dxfId="1320" priority="1300" operator="equal">
      <formula>"asd"</formula>
    </cfRule>
  </conditionalFormatting>
  <conditionalFormatting sqref="C29">
    <cfRule type="cellIs" dxfId="1319" priority="1299" operator="equal">
      <formula>MATCH($C$84:$C$118,C29,)</formula>
    </cfRule>
  </conditionalFormatting>
  <conditionalFormatting sqref="C27">
    <cfRule type="cellIs" dxfId="1318" priority="1298" operator="equal">
      <formula>"asd"</formula>
    </cfRule>
  </conditionalFormatting>
  <conditionalFormatting sqref="C27">
    <cfRule type="cellIs" dxfId="1317" priority="1297" operator="equal">
      <formula>MATCH($C$84:$C$118,C27,)</formula>
    </cfRule>
  </conditionalFormatting>
  <conditionalFormatting sqref="C29">
    <cfRule type="cellIs" dxfId="1316" priority="1296" operator="equal">
      <formula>"asd"</formula>
    </cfRule>
  </conditionalFormatting>
  <conditionalFormatting sqref="C29">
    <cfRule type="cellIs" dxfId="1315" priority="1295" operator="equal">
      <formula>MATCH($C$84:$C$118,C29,)</formula>
    </cfRule>
  </conditionalFormatting>
  <conditionalFormatting sqref="C27">
    <cfRule type="cellIs" dxfId="1314" priority="1294" operator="equal">
      <formula>"asd"</formula>
    </cfRule>
  </conditionalFormatting>
  <conditionalFormatting sqref="C27">
    <cfRule type="cellIs" dxfId="1313" priority="1293" operator="equal">
      <formula>MATCH($C$84:$C$118,C27,)</formula>
    </cfRule>
  </conditionalFormatting>
  <conditionalFormatting sqref="C27">
    <cfRule type="cellIs" dxfId="1312" priority="1292" operator="equal">
      <formula>"asd"</formula>
    </cfRule>
  </conditionalFormatting>
  <conditionalFormatting sqref="C27">
    <cfRule type="cellIs" dxfId="1311" priority="1291" operator="equal">
      <formula>MATCH($C$84:$C$118,C27,)</formula>
    </cfRule>
  </conditionalFormatting>
  <conditionalFormatting sqref="C30">
    <cfRule type="cellIs" dxfId="1310" priority="1290" operator="equal">
      <formula>"asd"</formula>
    </cfRule>
  </conditionalFormatting>
  <conditionalFormatting sqref="C30">
    <cfRule type="cellIs" dxfId="1309" priority="1289" operator="equal">
      <formula>MATCH($C$84:$C$118,C30,)</formula>
    </cfRule>
  </conditionalFormatting>
  <conditionalFormatting sqref="C27">
    <cfRule type="cellIs" dxfId="1308" priority="1288" operator="equal">
      <formula>"asd"</formula>
    </cfRule>
  </conditionalFormatting>
  <conditionalFormatting sqref="C27">
    <cfRule type="cellIs" dxfId="1307" priority="1287" operator="equal">
      <formula>MATCH($C$84:$C$118,C27,)</formula>
    </cfRule>
  </conditionalFormatting>
  <conditionalFormatting sqref="C27">
    <cfRule type="cellIs" dxfId="1306" priority="1286" operator="equal">
      <formula>"asd"</formula>
    </cfRule>
  </conditionalFormatting>
  <conditionalFormatting sqref="C27">
    <cfRule type="cellIs" dxfId="1305" priority="1285" operator="equal">
      <formula>MATCH($C$84:$C$118,C27,)</formula>
    </cfRule>
  </conditionalFormatting>
  <conditionalFormatting sqref="C27">
    <cfRule type="cellIs" dxfId="1304" priority="1284" operator="equal">
      <formula>"asd"</formula>
    </cfRule>
  </conditionalFormatting>
  <conditionalFormatting sqref="C27">
    <cfRule type="cellIs" dxfId="1303" priority="1283" operator="equal">
      <formula>MATCH($C$84:$C$118,C27,)</formula>
    </cfRule>
  </conditionalFormatting>
  <conditionalFormatting sqref="C27">
    <cfRule type="cellIs" dxfId="1302" priority="1282" operator="equal">
      <formula>"asd"</formula>
    </cfRule>
  </conditionalFormatting>
  <conditionalFormatting sqref="C27">
    <cfRule type="cellIs" dxfId="1301" priority="1281" operator="equal">
      <formula>MATCH($C$84:$C$118,C27,)</formula>
    </cfRule>
  </conditionalFormatting>
  <conditionalFormatting sqref="C27">
    <cfRule type="cellIs" dxfId="1300" priority="1280" operator="equal">
      <formula>"asd"</formula>
    </cfRule>
  </conditionalFormatting>
  <conditionalFormatting sqref="C27">
    <cfRule type="cellIs" dxfId="1299" priority="1279" operator="equal">
      <formula>MATCH($C$84:$C$118,C27,)</formula>
    </cfRule>
  </conditionalFormatting>
  <conditionalFormatting sqref="C27">
    <cfRule type="cellIs" dxfId="1298" priority="1278" operator="equal">
      <formula>"asd"</formula>
    </cfRule>
  </conditionalFormatting>
  <conditionalFormatting sqref="C27">
    <cfRule type="cellIs" dxfId="1297" priority="1277" operator="equal">
      <formula>MATCH($C$84:$C$118,C27,)</formula>
    </cfRule>
  </conditionalFormatting>
  <conditionalFormatting sqref="C29">
    <cfRule type="cellIs" dxfId="1296" priority="1276" operator="equal">
      <formula>"asd"</formula>
    </cfRule>
  </conditionalFormatting>
  <conditionalFormatting sqref="C29">
    <cfRule type="cellIs" dxfId="1295" priority="1275" operator="equal">
      <formula>MATCH($C$84:$C$118,C29,)</formula>
    </cfRule>
  </conditionalFormatting>
  <conditionalFormatting sqref="C30">
    <cfRule type="cellIs" dxfId="1294" priority="1274" operator="equal">
      <formula>"asd"</formula>
    </cfRule>
  </conditionalFormatting>
  <conditionalFormatting sqref="C30">
    <cfRule type="cellIs" dxfId="1293" priority="1273" operator="equal">
      <formula>MATCH($C$84:$C$118,C30,)</formula>
    </cfRule>
  </conditionalFormatting>
  <conditionalFormatting sqref="C30">
    <cfRule type="cellIs" dxfId="1292" priority="1272" operator="equal">
      <formula>"asd"</formula>
    </cfRule>
  </conditionalFormatting>
  <conditionalFormatting sqref="C30">
    <cfRule type="cellIs" dxfId="1291" priority="1271" operator="equal">
      <formula>MATCH($C$84:$C$118,C30,)</formula>
    </cfRule>
  </conditionalFormatting>
  <conditionalFormatting sqref="C30">
    <cfRule type="cellIs" dxfId="1290" priority="1270" operator="equal">
      <formula>"asd"</formula>
    </cfRule>
  </conditionalFormatting>
  <conditionalFormatting sqref="C30">
    <cfRule type="cellIs" dxfId="1289" priority="1269" operator="equal">
      <formula>MATCH($C$84:$C$118,C30,)</formula>
    </cfRule>
  </conditionalFormatting>
  <conditionalFormatting sqref="C30">
    <cfRule type="cellIs" dxfId="1288" priority="1268" operator="equal">
      <formula>"asd"</formula>
    </cfRule>
  </conditionalFormatting>
  <conditionalFormatting sqref="C30">
    <cfRule type="cellIs" dxfId="1287" priority="1267" operator="equal">
      <formula>MATCH($C$84:$C$118,C30,)</formula>
    </cfRule>
  </conditionalFormatting>
  <conditionalFormatting sqref="C30">
    <cfRule type="cellIs" dxfId="1286" priority="1266" operator="equal">
      <formula>"asd"</formula>
    </cfRule>
  </conditionalFormatting>
  <conditionalFormatting sqref="C30">
    <cfRule type="cellIs" dxfId="1285" priority="1265" operator="equal">
      <formula>MATCH($C$84:$C$118,C30,)</formula>
    </cfRule>
  </conditionalFormatting>
  <conditionalFormatting sqref="C29">
    <cfRule type="cellIs" dxfId="1284" priority="1264" operator="equal">
      <formula>"asd"</formula>
    </cfRule>
  </conditionalFormatting>
  <conditionalFormatting sqref="C29">
    <cfRule type="cellIs" dxfId="1283" priority="1263" operator="equal">
      <formula>MATCH($C$84:$C$118,C29,)</formula>
    </cfRule>
  </conditionalFormatting>
  <conditionalFormatting sqref="C29">
    <cfRule type="cellIs" dxfId="1282" priority="1262" operator="equal">
      <formula>"asd"</formula>
    </cfRule>
  </conditionalFormatting>
  <conditionalFormatting sqref="C29">
    <cfRule type="cellIs" dxfId="1281" priority="1261" operator="equal">
      <formula>MATCH($C$84:$C$118,C29,)</formula>
    </cfRule>
  </conditionalFormatting>
  <conditionalFormatting sqref="C29">
    <cfRule type="cellIs" dxfId="1280" priority="1260" operator="equal">
      <formula>"asd"</formula>
    </cfRule>
  </conditionalFormatting>
  <conditionalFormatting sqref="C29">
    <cfRule type="cellIs" dxfId="1279" priority="1259" operator="equal">
      <formula>MATCH($C$84:$C$118,C29,)</formula>
    </cfRule>
  </conditionalFormatting>
  <conditionalFormatting sqref="C29">
    <cfRule type="cellIs" dxfId="1278" priority="1258" operator="equal">
      <formula>"asd"</formula>
    </cfRule>
  </conditionalFormatting>
  <conditionalFormatting sqref="C29">
    <cfRule type="cellIs" dxfId="1277" priority="1257" operator="equal">
      <formula>MATCH($C$84:$C$118,C29,)</formula>
    </cfRule>
  </conditionalFormatting>
  <conditionalFormatting sqref="C30">
    <cfRule type="cellIs" dxfId="1276" priority="1256" operator="equal">
      <formula>"asd"</formula>
    </cfRule>
  </conditionalFormatting>
  <conditionalFormatting sqref="C30">
    <cfRule type="cellIs" dxfId="1275" priority="1255" operator="equal">
      <formula>MATCH($C$84:$C$118,C30,)</formula>
    </cfRule>
  </conditionalFormatting>
  <conditionalFormatting sqref="C29">
    <cfRule type="cellIs" dxfId="1274" priority="1254" operator="equal">
      <formula>"asd"</formula>
    </cfRule>
  </conditionalFormatting>
  <conditionalFormatting sqref="C29">
    <cfRule type="cellIs" dxfId="1273" priority="1253" operator="equal">
      <formula>MATCH($C$84:$C$118,C29,)</formula>
    </cfRule>
  </conditionalFormatting>
  <conditionalFormatting sqref="C29">
    <cfRule type="cellIs" dxfId="1272" priority="1252" operator="equal">
      <formula>"asd"</formula>
    </cfRule>
  </conditionalFormatting>
  <conditionalFormatting sqref="C29">
    <cfRule type="cellIs" dxfId="1271" priority="1251" operator="equal">
      <formula>MATCH($C$84:$C$118,C29,)</formula>
    </cfRule>
  </conditionalFormatting>
  <conditionalFormatting sqref="C29">
    <cfRule type="cellIs" dxfId="1270" priority="1250" operator="equal">
      <formula>"asd"</formula>
    </cfRule>
  </conditionalFormatting>
  <conditionalFormatting sqref="C29">
    <cfRule type="cellIs" dxfId="1269" priority="1249" operator="equal">
      <formula>MATCH($C$84:$C$118,C29,)</formula>
    </cfRule>
  </conditionalFormatting>
  <conditionalFormatting sqref="C30">
    <cfRule type="cellIs" dxfId="1268" priority="1248" operator="equal">
      <formula>"asd"</formula>
    </cfRule>
  </conditionalFormatting>
  <conditionalFormatting sqref="C30">
    <cfRule type="cellIs" dxfId="1267" priority="1247" operator="equal">
      <formula>MATCH($C$84:$C$118,C30,)</formula>
    </cfRule>
  </conditionalFormatting>
  <conditionalFormatting sqref="C29">
    <cfRule type="cellIs" dxfId="1266" priority="1246" operator="equal">
      <formula>"asd"</formula>
    </cfRule>
  </conditionalFormatting>
  <conditionalFormatting sqref="C29">
    <cfRule type="cellIs" dxfId="1265" priority="1245" operator="equal">
      <formula>MATCH($C$84:$C$118,C29,)</formula>
    </cfRule>
  </conditionalFormatting>
  <conditionalFormatting sqref="C29">
    <cfRule type="cellIs" dxfId="1264" priority="1244" operator="equal">
      <formula>"asd"</formula>
    </cfRule>
  </conditionalFormatting>
  <conditionalFormatting sqref="C29">
    <cfRule type="cellIs" dxfId="1263" priority="1243" operator="equal">
      <formula>MATCH($C$84:$C$118,C29,)</formula>
    </cfRule>
  </conditionalFormatting>
  <conditionalFormatting sqref="C30">
    <cfRule type="cellIs" dxfId="1262" priority="1242" operator="equal">
      <formula>"asd"</formula>
    </cfRule>
  </conditionalFormatting>
  <conditionalFormatting sqref="C30">
    <cfRule type="cellIs" dxfId="1261" priority="1241" operator="equal">
      <formula>MATCH($C$84:$C$118,C30,)</formula>
    </cfRule>
  </conditionalFormatting>
  <conditionalFormatting sqref="C29">
    <cfRule type="cellIs" dxfId="1260" priority="1240" operator="equal">
      <formula>"asd"</formula>
    </cfRule>
  </conditionalFormatting>
  <conditionalFormatting sqref="C29">
    <cfRule type="cellIs" dxfId="1259" priority="1239" operator="equal">
      <formula>MATCH($C$84:$C$118,C29,)</formula>
    </cfRule>
  </conditionalFormatting>
  <conditionalFormatting sqref="C30">
    <cfRule type="cellIs" dxfId="1258" priority="1238" operator="equal">
      <formula>"asd"</formula>
    </cfRule>
  </conditionalFormatting>
  <conditionalFormatting sqref="C30">
    <cfRule type="cellIs" dxfId="1257" priority="1237" operator="equal">
      <formula>MATCH($C$84:$C$118,C30,)</formula>
    </cfRule>
  </conditionalFormatting>
  <conditionalFormatting sqref="C30">
    <cfRule type="cellIs" dxfId="1256" priority="1236" operator="equal">
      <formula>"asd"</formula>
    </cfRule>
  </conditionalFormatting>
  <conditionalFormatting sqref="C30">
    <cfRule type="cellIs" dxfId="1255" priority="1235" operator="equal">
      <formula>MATCH($C$84:$C$118,C30,)</formula>
    </cfRule>
  </conditionalFormatting>
  <conditionalFormatting sqref="C28">
    <cfRule type="cellIs" dxfId="1254" priority="1234" operator="equal">
      <formula>"asd"</formula>
    </cfRule>
  </conditionalFormatting>
  <conditionalFormatting sqref="C28">
    <cfRule type="cellIs" dxfId="1253" priority="1233" operator="equal">
      <formula>MATCH($C$84:$C$118,C28,)</formula>
    </cfRule>
  </conditionalFormatting>
  <conditionalFormatting sqref="C25">
    <cfRule type="cellIs" dxfId="1252" priority="1232" operator="equal">
      <formula>"asd"</formula>
    </cfRule>
  </conditionalFormatting>
  <conditionalFormatting sqref="C25">
    <cfRule type="cellIs" dxfId="1251" priority="1231" operator="equal">
      <formula>MATCH($C$84:$C$118,C25,)</formula>
    </cfRule>
  </conditionalFormatting>
  <conditionalFormatting sqref="C29">
    <cfRule type="cellIs" dxfId="1250" priority="1230" operator="equal">
      <formula>"asd"</formula>
    </cfRule>
  </conditionalFormatting>
  <conditionalFormatting sqref="C29">
    <cfRule type="cellIs" dxfId="1249" priority="1229" operator="equal">
      <formula>MATCH($C$84:$C$118,C29,)</formula>
    </cfRule>
  </conditionalFormatting>
  <conditionalFormatting sqref="C26">
    <cfRule type="cellIs" dxfId="1248" priority="1228" operator="equal">
      <formula>"asd"</formula>
    </cfRule>
  </conditionalFormatting>
  <conditionalFormatting sqref="C26">
    <cfRule type="cellIs" dxfId="1247" priority="1227" operator="equal">
      <formula>MATCH($C$84:$C$118,C26,)</formula>
    </cfRule>
  </conditionalFormatting>
  <conditionalFormatting sqref="C27">
    <cfRule type="cellIs" dxfId="1246" priority="1226" operator="equal">
      <formula>"asd"</formula>
    </cfRule>
  </conditionalFormatting>
  <conditionalFormatting sqref="C27">
    <cfRule type="cellIs" dxfId="1245" priority="1225" operator="equal">
      <formula>MATCH($C$84:$C$118,C27,)</formula>
    </cfRule>
  </conditionalFormatting>
  <conditionalFormatting sqref="C29">
    <cfRule type="cellIs" dxfId="1244" priority="1224" operator="equal">
      <formula>"asd"</formula>
    </cfRule>
  </conditionalFormatting>
  <conditionalFormatting sqref="C29">
    <cfRule type="cellIs" dxfId="1243" priority="1223" operator="equal">
      <formula>MATCH($C$84:$C$118,C29,)</formula>
    </cfRule>
  </conditionalFormatting>
  <conditionalFormatting sqref="C27">
    <cfRule type="cellIs" dxfId="1242" priority="1222" operator="equal">
      <formula>"asd"</formula>
    </cfRule>
  </conditionalFormatting>
  <conditionalFormatting sqref="C27">
    <cfRule type="cellIs" dxfId="1241" priority="1221" operator="equal">
      <formula>MATCH($C$84:$C$118,C27,)</formula>
    </cfRule>
  </conditionalFormatting>
  <conditionalFormatting sqref="C27">
    <cfRule type="cellIs" dxfId="1240" priority="1220" operator="equal">
      <formula>"asd"</formula>
    </cfRule>
  </conditionalFormatting>
  <conditionalFormatting sqref="C27">
    <cfRule type="cellIs" dxfId="1239" priority="1219" operator="equal">
      <formula>MATCH($C$84:$C$118,C27,)</formula>
    </cfRule>
  </conditionalFormatting>
  <conditionalFormatting sqref="C30">
    <cfRule type="cellIs" dxfId="1238" priority="1218" operator="equal">
      <formula>"asd"</formula>
    </cfRule>
  </conditionalFormatting>
  <conditionalFormatting sqref="C30">
    <cfRule type="cellIs" dxfId="1237" priority="1217" operator="equal">
      <formula>MATCH($C$84:$C$118,C30,)</formula>
    </cfRule>
  </conditionalFormatting>
  <conditionalFormatting sqref="C27">
    <cfRule type="cellIs" dxfId="1236" priority="1216" operator="equal">
      <formula>"asd"</formula>
    </cfRule>
  </conditionalFormatting>
  <conditionalFormatting sqref="C27">
    <cfRule type="cellIs" dxfId="1235" priority="1215" operator="equal">
      <formula>MATCH($C$84:$C$118,C27,)</formula>
    </cfRule>
  </conditionalFormatting>
  <conditionalFormatting sqref="C26">
    <cfRule type="cellIs" dxfId="1234" priority="1214" operator="equal">
      <formula>"asd"</formula>
    </cfRule>
  </conditionalFormatting>
  <conditionalFormatting sqref="C26">
    <cfRule type="cellIs" dxfId="1233" priority="1213" operator="equal">
      <formula>MATCH($C$84:$C$118,C26,)</formula>
    </cfRule>
  </conditionalFormatting>
  <conditionalFormatting sqref="C26">
    <cfRule type="cellIs" dxfId="1232" priority="1212" operator="equal">
      <formula>"asd"</formula>
    </cfRule>
  </conditionalFormatting>
  <conditionalFormatting sqref="C26">
    <cfRule type="cellIs" dxfId="1231" priority="1211" operator="equal">
      <formula>MATCH($C$84:$C$118,C26,)</formula>
    </cfRule>
  </conditionalFormatting>
  <conditionalFormatting sqref="C26">
    <cfRule type="cellIs" dxfId="1230" priority="1210" operator="equal">
      <formula>"asd"</formula>
    </cfRule>
  </conditionalFormatting>
  <conditionalFormatting sqref="C26">
    <cfRule type="cellIs" dxfId="1229" priority="1209" operator="equal">
      <formula>MATCH($C$84:$C$118,C26,)</formula>
    </cfRule>
  </conditionalFormatting>
  <conditionalFormatting sqref="C26">
    <cfRule type="cellIs" dxfId="1228" priority="1208" operator="equal">
      <formula>"asd"</formula>
    </cfRule>
  </conditionalFormatting>
  <conditionalFormatting sqref="C26">
    <cfRule type="cellIs" dxfId="1227" priority="1207" operator="equal">
      <formula>MATCH($C$84:$C$118,C26,)</formula>
    </cfRule>
  </conditionalFormatting>
  <conditionalFormatting sqref="C25">
    <cfRule type="cellIs" dxfId="1226" priority="1206" operator="equal">
      <formula>"asd"</formula>
    </cfRule>
  </conditionalFormatting>
  <conditionalFormatting sqref="C25">
    <cfRule type="cellIs" dxfId="1225" priority="1205" operator="equal">
      <formula>MATCH($C$84:$C$118,C25,)</formula>
    </cfRule>
  </conditionalFormatting>
  <conditionalFormatting sqref="C25">
    <cfRule type="cellIs" dxfId="1224" priority="1204" operator="equal">
      <formula>"asd"</formula>
    </cfRule>
  </conditionalFormatting>
  <conditionalFormatting sqref="C25">
    <cfRule type="cellIs" dxfId="1223" priority="1203" operator="equal">
      <formula>MATCH($C$84:$C$118,C25,)</formula>
    </cfRule>
  </conditionalFormatting>
  <conditionalFormatting sqref="C26">
    <cfRule type="cellIs" dxfId="1222" priority="1202" operator="equal">
      <formula>"asd"</formula>
    </cfRule>
  </conditionalFormatting>
  <conditionalFormatting sqref="C26">
    <cfRule type="cellIs" dxfId="1221" priority="1201" operator="equal">
      <formula>MATCH($C$84:$C$118,C26,)</formula>
    </cfRule>
  </conditionalFormatting>
  <conditionalFormatting sqref="C27">
    <cfRule type="cellIs" dxfId="1220" priority="1200" operator="equal">
      <formula>"asd"</formula>
    </cfRule>
  </conditionalFormatting>
  <conditionalFormatting sqref="C27">
    <cfRule type="cellIs" dxfId="1219" priority="1199" operator="equal">
      <formula>MATCH($C$84:$C$118,C27,)</formula>
    </cfRule>
  </conditionalFormatting>
  <conditionalFormatting sqref="C27">
    <cfRule type="cellIs" dxfId="1218" priority="1198" operator="equal">
      <formula>"asd"</formula>
    </cfRule>
  </conditionalFormatting>
  <conditionalFormatting sqref="C27">
    <cfRule type="cellIs" dxfId="1217" priority="1197" operator="equal">
      <formula>MATCH($C$84:$C$118,C27,)</formula>
    </cfRule>
  </conditionalFormatting>
  <conditionalFormatting sqref="C27">
    <cfRule type="cellIs" dxfId="1216" priority="1196" operator="equal">
      <formula>"asd"</formula>
    </cfRule>
  </conditionalFormatting>
  <conditionalFormatting sqref="C27">
    <cfRule type="cellIs" dxfId="1215" priority="1195" operator="equal">
      <formula>MATCH($C$84:$C$118,C27,)</formula>
    </cfRule>
  </conditionalFormatting>
  <conditionalFormatting sqref="C27">
    <cfRule type="cellIs" dxfId="1214" priority="1194" operator="equal">
      <formula>"asd"</formula>
    </cfRule>
  </conditionalFormatting>
  <conditionalFormatting sqref="C27">
    <cfRule type="cellIs" dxfId="1213" priority="1193" operator="equal">
      <formula>MATCH($C$84:$C$118,C27,)</formula>
    </cfRule>
  </conditionalFormatting>
  <conditionalFormatting sqref="C27">
    <cfRule type="cellIs" dxfId="1212" priority="1192" operator="equal">
      <formula>"asd"</formula>
    </cfRule>
  </conditionalFormatting>
  <conditionalFormatting sqref="C27">
    <cfRule type="cellIs" dxfId="1211" priority="1191" operator="equal">
      <formula>MATCH($C$84:$C$118,C27,)</formula>
    </cfRule>
  </conditionalFormatting>
  <conditionalFormatting sqref="C29">
    <cfRule type="cellIs" dxfId="1210" priority="1190" operator="equal">
      <formula>"asd"</formula>
    </cfRule>
  </conditionalFormatting>
  <conditionalFormatting sqref="C29">
    <cfRule type="cellIs" dxfId="1209" priority="1189" operator="equal">
      <formula>MATCH($C$84:$C$118,C29,)</formula>
    </cfRule>
  </conditionalFormatting>
  <conditionalFormatting sqref="C30">
    <cfRule type="cellIs" dxfId="1208" priority="1188" operator="equal">
      <formula>"asd"</formula>
    </cfRule>
  </conditionalFormatting>
  <conditionalFormatting sqref="C30">
    <cfRule type="cellIs" dxfId="1207" priority="1187" operator="equal">
      <formula>MATCH($C$84:$C$118,C30,)</formula>
    </cfRule>
  </conditionalFormatting>
  <conditionalFormatting sqref="C30">
    <cfRule type="cellIs" dxfId="1206" priority="1186" operator="equal">
      <formula>"asd"</formula>
    </cfRule>
  </conditionalFormatting>
  <conditionalFormatting sqref="C30">
    <cfRule type="cellIs" dxfId="1205" priority="1185" operator="equal">
      <formula>MATCH($C$84:$C$118,C30,)</formula>
    </cfRule>
  </conditionalFormatting>
  <conditionalFormatting sqref="C30">
    <cfRule type="cellIs" dxfId="1204" priority="1184" operator="equal">
      <formula>"asd"</formula>
    </cfRule>
  </conditionalFormatting>
  <conditionalFormatting sqref="C30">
    <cfRule type="cellIs" dxfId="1203" priority="1183" operator="equal">
      <formula>MATCH($C$84:$C$118,C30,)</formula>
    </cfRule>
  </conditionalFormatting>
  <conditionalFormatting sqref="C30">
    <cfRule type="cellIs" dxfId="1202" priority="1182" operator="equal">
      <formula>"asd"</formula>
    </cfRule>
  </conditionalFormatting>
  <conditionalFormatting sqref="C30">
    <cfRule type="cellIs" dxfId="1201" priority="1181" operator="equal">
      <formula>MATCH($C$84:$C$118,C30,)</formula>
    </cfRule>
  </conditionalFormatting>
  <conditionalFormatting sqref="C30">
    <cfRule type="cellIs" dxfId="1200" priority="1180" operator="equal">
      <formula>"asd"</formula>
    </cfRule>
  </conditionalFormatting>
  <conditionalFormatting sqref="C30">
    <cfRule type="cellIs" dxfId="1199" priority="1179" operator="equal">
      <formula>MATCH($C$84:$C$118,C30,)</formula>
    </cfRule>
  </conditionalFormatting>
  <conditionalFormatting sqref="C29">
    <cfRule type="cellIs" dxfId="1198" priority="1178" operator="equal">
      <formula>"asd"</formula>
    </cfRule>
  </conditionalFormatting>
  <conditionalFormatting sqref="C29">
    <cfRule type="cellIs" dxfId="1197" priority="1177" operator="equal">
      <formula>MATCH($C$84:$C$118,C29,)</formula>
    </cfRule>
  </conditionalFormatting>
  <conditionalFormatting sqref="C29">
    <cfRule type="cellIs" dxfId="1196" priority="1176" operator="equal">
      <formula>"asd"</formula>
    </cfRule>
  </conditionalFormatting>
  <conditionalFormatting sqref="C29">
    <cfRule type="cellIs" dxfId="1195" priority="1175" operator="equal">
      <formula>MATCH($C$84:$C$118,C29,)</formula>
    </cfRule>
  </conditionalFormatting>
  <conditionalFormatting sqref="C29">
    <cfRule type="cellIs" dxfId="1194" priority="1174" operator="equal">
      <formula>"asd"</formula>
    </cfRule>
  </conditionalFormatting>
  <conditionalFormatting sqref="C29">
    <cfRule type="cellIs" dxfId="1193" priority="1173" operator="equal">
      <formula>MATCH($C$84:$C$118,C29,)</formula>
    </cfRule>
  </conditionalFormatting>
  <conditionalFormatting sqref="C29">
    <cfRule type="cellIs" dxfId="1192" priority="1172" operator="equal">
      <formula>"asd"</formula>
    </cfRule>
  </conditionalFormatting>
  <conditionalFormatting sqref="C29">
    <cfRule type="cellIs" dxfId="1191" priority="1171" operator="equal">
      <formula>MATCH($C$84:$C$118,C29,)</formula>
    </cfRule>
  </conditionalFormatting>
  <conditionalFormatting sqref="C30">
    <cfRule type="cellIs" dxfId="1190" priority="1170" operator="equal">
      <formula>"asd"</formula>
    </cfRule>
  </conditionalFormatting>
  <conditionalFormatting sqref="C30">
    <cfRule type="cellIs" dxfId="1189" priority="1169" operator="equal">
      <formula>MATCH($C$84:$C$118,C30,)</formula>
    </cfRule>
  </conditionalFormatting>
  <conditionalFormatting sqref="C29">
    <cfRule type="cellIs" dxfId="1188" priority="1168" operator="equal">
      <formula>"asd"</formula>
    </cfRule>
  </conditionalFormatting>
  <conditionalFormatting sqref="C29">
    <cfRule type="cellIs" dxfId="1187" priority="1167" operator="equal">
      <formula>MATCH($C$84:$C$118,C29,)</formula>
    </cfRule>
  </conditionalFormatting>
  <conditionalFormatting sqref="C29">
    <cfRule type="cellIs" dxfId="1186" priority="1166" operator="equal">
      <formula>"asd"</formula>
    </cfRule>
  </conditionalFormatting>
  <conditionalFormatting sqref="C29">
    <cfRule type="cellIs" dxfId="1185" priority="1165" operator="equal">
      <formula>MATCH($C$84:$C$118,C29,)</formula>
    </cfRule>
  </conditionalFormatting>
  <conditionalFormatting sqref="C29">
    <cfRule type="cellIs" dxfId="1184" priority="1164" operator="equal">
      <formula>"asd"</formula>
    </cfRule>
  </conditionalFormatting>
  <conditionalFormatting sqref="C29">
    <cfRule type="cellIs" dxfId="1183" priority="1163" operator="equal">
      <formula>MATCH($C$84:$C$118,C29,)</formula>
    </cfRule>
  </conditionalFormatting>
  <conditionalFormatting sqref="C30">
    <cfRule type="cellIs" dxfId="1182" priority="1162" operator="equal">
      <formula>"asd"</formula>
    </cfRule>
  </conditionalFormatting>
  <conditionalFormatting sqref="C30">
    <cfRule type="cellIs" dxfId="1181" priority="1161" operator="equal">
      <formula>MATCH($C$84:$C$118,C30,)</formula>
    </cfRule>
  </conditionalFormatting>
  <conditionalFormatting sqref="C29">
    <cfRule type="cellIs" dxfId="1180" priority="1160" operator="equal">
      <formula>"asd"</formula>
    </cfRule>
  </conditionalFormatting>
  <conditionalFormatting sqref="C29">
    <cfRule type="cellIs" dxfId="1179" priority="1159" operator="equal">
      <formula>MATCH($C$84:$C$118,C29,)</formula>
    </cfRule>
  </conditionalFormatting>
  <conditionalFormatting sqref="C29">
    <cfRule type="cellIs" dxfId="1178" priority="1158" operator="equal">
      <formula>"asd"</formula>
    </cfRule>
  </conditionalFormatting>
  <conditionalFormatting sqref="C29">
    <cfRule type="cellIs" dxfId="1177" priority="1157" operator="equal">
      <formula>MATCH($C$84:$C$118,C29,)</formula>
    </cfRule>
  </conditionalFormatting>
  <conditionalFormatting sqref="C30">
    <cfRule type="cellIs" dxfId="1176" priority="1156" operator="equal">
      <formula>"asd"</formula>
    </cfRule>
  </conditionalFormatting>
  <conditionalFormatting sqref="C30">
    <cfRule type="cellIs" dxfId="1175" priority="1155" operator="equal">
      <formula>MATCH($C$84:$C$118,C30,)</formula>
    </cfRule>
  </conditionalFormatting>
  <conditionalFormatting sqref="C29">
    <cfRule type="cellIs" dxfId="1174" priority="1154" operator="equal">
      <formula>"asd"</formula>
    </cfRule>
  </conditionalFormatting>
  <conditionalFormatting sqref="C29">
    <cfRule type="cellIs" dxfId="1173" priority="1153" operator="equal">
      <formula>MATCH($C$84:$C$118,C29,)</formula>
    </cfRule>
  </conditionalFormatting>
  <conditionalFormatting sqref="C30">
    <cfRule type="cellIs" dxfId="1172" priority="1152" operator="equal">
      <formula>"asd"</formula>
    </cfRule>
  </conditionalFormatting>
  <conditionalFormatting sqref="C30">
    <cfRule type="cellIs" dxfId="1171" priority="1151" operator="equal">
      <formula>MATCH($C$84:$C$118,C30,)</formula>
    </cfRule>
  </conditionalFormatting>
  <conditionalFormatting sqref="C30">
    <cfRule type="cellIs" dxfId="1170" priority="1150" operator="equal">
      <formula>"asd"</formula>
    </cfRule>
  </conditionalFormatting>
  <conditionalFormatting sqref="C30">
    <cfRule type="cellIs" dxfId="1169" priority="1149" operator="equal">
      <formula>MATCH($C$84:$C$118,C30,)</formula>
    </cfRule>
  </conditionalFormatting>
  <conditionalFormatting sqref="C25">
    <cfRule type="cellIs" dxfId="1168" priority="1148" operator="equal">
      <formula>"asd"</formula>
    </cfRule>
  </conditionalFormatting>
  <conditionalFormatting sqref="C25">
    <cfRule type="cellIs" dxfId="1167" priority="1147" operator="equal">
      <formula>MATCH($C$84:$C$118,C25,)</formula>
    </cfRule>
  </conditionalFormatting>
  <conditionalFormatting sqref="C25">
    <cfRule type="cellIs" dxfId="1166" priority="1146" operator="equal">
      <formula>"asd"</formula>
    </cfRule>
  </conditionalFormatting>
  <conditionalFormatting sqref="C25">
    <cfRule type="cellIs" dxfId="1165" priority="1145" operator="equal">
      <formula>MATCH($C$84:$C$118,C25,)</formula>
    </cfRule>
  </conditionalFormatting>
  <conditionalFormatting sqref="C25">
    <cfRule type="cellIs" dxfId="1164" priority="1144" operator="equal">
      <formula>"asd"</formula>
    </cfRule>
  </conditionalFormatting>
  <conditionalFormatting sqref="C25">
    <cfRule type="cellIs" dxfId="1163" priority="1143" operator="equal">
      <formula>MATCH($C$84:$C$118,C25,)</formula>
    </cfRule>
  </conditionalFormatting>
  <conditionalFormatting sqref="C25">
    <cfRule type="cellIs" dxfId="1162" priority="1142" operator="equal">
      <formula>"asd"</formula>
    </cfRule>
  </conditionalFormatting>
  <conditionalFormatting sqref="C25">
    <cfRule type="cellIs" dxfId="1161" priority="1141" operator="equal">
      <formula>MATCH($C$84:$C$118,C25,)</formula>
    </cfRule>
  </conditionalFormatting>
  <conditionalFormatting sqref="C25">
    <cfRule type="cellIs" dxfId="1160" priority="1140" operator="equal">
      <formula>"asd"</formula>
    </cfRule>
  </conditionalFormatting>
  <conditionalFormatting sqref="C25">
    <cfRule type="cellIs" dxfId="1159" priority="1139" operator="equal">
      <formula>MATCH($C$84:$C$118,C25,)</formula>
    </cfRule>
  </conditionalFormatting>
  <conditionalFormatting sqref="C25">
    <cfRule type="cellIs" dxfId="1158" priority="1138" operator="equal">
      <formula>"asd"</formula>
    </cfRule>
  </conditionalFormatting>
  <conditionalFormatting sqref="C25">
    <cfRule type="cellIs" dxfId="1157" priority="1137" operator="equal">
      <formula>MATCH($C$84:$C$118,C25,)</formula>
    </cfRule>
  </conditionalFormatting>
  <conditionalFormatting sqref="C25">
    <cfRule type="cellIs" dxfId="1156" priority="1136" operator="equal">
      <formula>"asd"</formula>
    </cfRule>
  </conditionalFormatting>
  <conditionalFormatting sqref="C25">
    <cfRule type="cellIs" dxfId="1155" priority="1135" operator="equal">
      <formula>MATCH($C$84:$C$118,C25,)</formula>
    </cfRule>
  </conditionalFormatting>
  <conditionalFormatting sqref="C26">
    <cfRule type="cellIs" dxfId="1154" priority="1134" operator="equal">
      <formula>"asd"</formula>
    </cfRule>
  </conditionalFormatting>
  <conditionalFormatting sqref="C26">
    <cfRule type="cellIs" dxfId="1153" priority="1133" operator="equal">
      <formula>MATCH($C$84:$C$118,C26,)</formula>
    </cfRule>
  </conditionalFormatting>
  <conditionalFormatting sqref="C26">
    <cfRule type="cellIs" dxfId="1152" priority="1132" operator="equal">
      <formula>"asd"</formula>
    </cfRule>
  </conditionalFormatting>
  <conditionalFormatting sqref="C26">
    <cfRule type="cellIs" dxfId="1151" priority="1131" operator="equal">
      <formula>MATCH($C$84:$C$118,C26,)</formula>
    </cfRule>
  </conditionalFormatting>
  <conditionalFormatting sqref="C26">
    <cfRule type="cellIs" dxfId="1150" priority="1130" operator="equal">
      <formula>"asd"</formula>
    </cfRule>
  </conditionalFormatting>
  <conditionalFormatting sqref="C26">
    <cfRule type="cellIs" dxfId="1149" priority="1129" operator="equal">
      <formula>MATCH($C$84:$C$118,C26,)</formula>
    </cfRule>
  </conditionalFormatting>
  <conditionalFormatting sqref="C26">
    <cfRule type="cellIs" dxfId="1148" priority="1128" operator="equal">
      <formula>"asd"</formula>
    </cfRule>
  </conditionalFormatting>
  <conditionalFormatting sqref="C26">
    <cfRule type="cellIs" dxfId="1147" priority="1127" operator="equal">
      <formula>MATCH($C$84:$C$118,C26,)</formula>
    </cfRule>
  </conditionalFormatting>
  <conditionalFormatting sqref="C27">
    <cfRule type="cellIs" dxfId="1146" priority="1126" operator="equal">
      <formula>"asd"</formula>
    </cfRule>
  </conditionalFormatting>
  <conditionalFormatting sqref="C27">
    <cfRule type="cellIs" dxfId="1145" priority="1125" operator="equal">
      <formula>MATCH($C$84:$C$118,C27,)</formula>
    </cfRule>
  </conditionalFormatting>
  <conditionalFormatting sqref="C28">
    <cfRule type="cellIs" dxfId="1144" priority="1124" operator="equal">
      <formula>"asd"</formula>
    </cfRule>
  </conditionalFormatting>
  <conditionalFormatting sqref="C28">
    <cfRule type="cellIs" dxfId="1143" priority="1123" operator="equal">
      <formula>MATCH($C$84:$C$118,C28,)</formula>
    </cfRule>
  </conditionalFormatting>
  <conditionalFormatting sqref="C26">
    <cfRule type="cellIs" dxfId="1142" priority="1122" operator="equal">
      <formula>"asd"</formula>
    </cfRule>
  </conditionalFormatting>
  <conditionalFormatting sqref="C26">
    <cfRule type="cellIs" dxfId="1141" priority="1121" operator="equal">
      <formula>MATCH($C$84:$C$118,C26,)</formula>
    </cfRule>
  </conditionalFormatting>
  <conditionalFormatting sqref="C28">
    <cfRule type="cellIs" dxfId="1140" priority="1120" operator="equal">
      <formula>"asd"</formula>
    </cfRule>
  </conditionalFormatting>
  <conditionalFormatting sqref="C28">
    <cfRule type="cellIs" dxfId="1139" priority="1119" operator="equal">
      <formula>MATCH($C$84:$C$118,C28,)</formula>
    </cfRule>
  </conditionalFormatting>
  <conditionalFormatting sqref="C26">
    <cfRule type="cellIs" dxfId="1138" priority="1118" operator="equal">
      <formula>"asd"</formula>
    </cfRule>
  </conditionalFormatting>
  <conditionalFormatting sqref="C26">
    <cfRule type="cellIs" dxfId="1137" priority="1117" operator="equal">
      <formula>MATCH($C$84:$C$118,C26,)</formula>
    </cfRule>
  </conditionalFormatting>
  <conditionalFormatting sqref="C26">
    <cfRule type="cellIs" dxfId="1136" priority="1116" operator="equal">
      <formula>"asd"</formula>
    </cfRule>
  </conditionalFormatting>
  <conditionalFormatting sqref="C26">
    <cfRule type="cellIs" dxfId="1135" priority="1115" operator="equal">
      <formula>MATCH($C$84:$C$118,C26,)</formula>
    </cfRule>
  </conditionalFormatting>
  <conditionalFormatting sqref="C29">
    <cfRule type="cellIs" dxfId="1134" priority="1114" operator="equal">
      <formula>"asd"</formula>
    </cfRule>
  </conditionalFormatting>
  <conditionalFormatting sqref="C29">
    <cfRule type="cellIs" dxfId="1133" priority="1113" operator="equal">
      <formula>MATCH($C$84:$C$118,C29,)</formula>
    </cfRule>
  </conditionalFormatting>
  <conditionalFormatting sqref="C26">
    <cfRule type="cellIs" dxfId="1132" priority="1112" operator="equal">
      <formula>"asd"</formula>
    </cfRule>
  </conditionalFormatting>
  <conditionalFormatting sqref="C26">
    <cfRule type="cellIs" dxfId="1131" priority="1111" operator="equal">
      <formula>MATCH($C$84:$C$118,C26,)</formula>
    </cfRule>
  </conditionalFormatting>
  <conditionalFormatting sqref="C26">
    <cfRule type="cellIs" dxfId="1130" priority="1110" operator="equal">
      <formula>"asd"</formula>
    </cfRule>
  </conditionalFormatting>
  <conditionalFormatting sqref="C26">
    <cfRule type="cellIs" dxfId="1129" priority="1109" operator="equal">
      <formula>MATCH($C$84:$C$118,C26,)</formula>
    </cfRule>
  </conditionalFormatting>
  <conditionalFormatting sqref="C26">
    <cfRule type="cellIs" dxfId="1128" priority="1108" operator="equal">
      <formula>"asd"</formula>
    </cfRule>
  </conditionalFormatting>
  <conditionalFormatting sqref="C26">
    <cfRule type="cellIs" dxfId="1127" priority="1107" operator="equal">
      <formula>MATCH($C$84:$C$118,C26,)</formula>
    </cfRule>
  </conditionalFormatting>
  <conditionalFormatting sqref="C26">
    <cfRule type="cellIs" dxfId="1126" priority="1106" operator="equal">
      <formula>"asd"</formula>
    </cfRule>
  </conditionalFormatting>
  <conditionalFormatting sqref="C26">
    <cfRule type="cellIs" dxfId="1125" priority="1105" operator="equal">
      <formula>MATCH($C$84:$C$118,C26,)</formula>
    </cfRule>
  </conditionalFormatting>
  <conditionalFormatting sqref="C26">
    <cfRule type="cellIs" dxfId="1124" priority="1104" operator="equal">
      <formula>"asd"</formula>
    </cfRule>
  </conditionalFormatting>
  <conditionalFormatting sqref="C26">
    <cfRule type="cellIs" dxfId="1123" priority="1103" operator="equal">
      <formula>MATCH($C$84:$C$118,C26,)</formula>
    </cfRule>
  </conditionalFormatting>
  <conditionalFormatting sqref="C26">
    <cfRule type="cellIs" dxfId="1122" priority="1102" operator="equal">
      <formula>"asd"</formula>
    </cfRule>
  </conditionalFormatting>
  <conditionalFormatting sqref="C26">
    <cfRule type="cellIs" dxfId="1121" priority="1101" operator="equal">
      <formula>MATCH($C$84:$C$118,C26,)</formula>
    </cfRule>
  </conditionalFormatting>
  <conditionalFormatting sqref="C28">
    <cfRule type="cellIs" dxfId="1120" priority="1100" operator="equal">
      <formula>"asd"</formula>
    </cfRule>
  </conditionalFormatting>
  <conditionalFormatting sqref="C28">
    <cfRule type="cellIs" dxfId="1119" priority="1099" operator="equal">
      <formula>MATCH($C$84:$C$118,C28,)</formula>
    </cfRule>
  </conditionalFormatting>
  <conditionalFormatting sqref="C29">
    <cfRule type="cellIs" dxfId="1118" priority="1098" operator="equal">
      <formula>"asd"</formula>
    </cfRule>
  </conditionalFormatting>
  <conditionalFormatting sqref="C29">
    <cfRule type="cellIs" dxfId="1117" priority="1097" operator="equal">
      <formula>MATCH($C$84:$C$118,C29,)</formula>
    </cfRule>
  </conditionalFormatting>
  <conditionalFormatting sqref="C29">
    <cfRule type="cellIs" dxfId="1116" priority="1096" operator="equal">
      <formula>"asd"</formula>
    </cfRule>
  </conditionalFormatting>
  <conditionalFormatting sqref="C29">
    <cfRule type="cellIs" dxfId="1115" priority="1095" operator="equal">
      <formula>MATCH($C$84:$C$118,C29,)</formula>
    </cfRule>
  </conditionalFormatting>
  <conditionalFormatting sqref="C30">
    <cfRule type="cellIs" dxfId="1114" priority="1094" operator="equal">
      <formula>"asd"</formula>
    </cfRule>
  </conditionalFormatting>
  <conditionalFormatting sqref="C30">
    <cfRule type="cellIs" dxfId="1113" priority="1093" operator="equal">
      <formula>MATCH($C$84:$C$118,C30,)</formula>
    </cfRule>
  </conditionalFormatting>
  <conditionalFormatting sqref="C29">
    <cfRule type="cellIs" dxfId="1112" priority="1092" operator="equal">
      <formula>"asd"</formula>
    </cfRule>
  </conditionalFormatting>
  <conditionalFormatting sqref="C29">
    <cfRule type="cellIs" dxfId="1111" priority="1091" operator="equal">
      <formula>MATCH($C$84:$C$118,C29,)</formula>
    </cfRule>
  </conditionalFormatting>
  <conditionalFormatting sqref="C29">
    <cfRule type="cellIs" dxfId="1110" priority="1090" operator="equal">
      <formula>"asd"</formula>
    </cfRule>
  </conditionalFormatting>
  <conditionalFormatting sqref="C29">
    <cfRule type="cellIs" dxfId="1109" priority="1089" operator="equal">
      <formula>MATCH($C$84:$C$118,C29,)</formula>
    </cfRule>
  </conditionalFormatting>
  <conditionalFormatting sqref="C30">
    <cfRule type="cellIs" dxfId="1108" priority="1088" operator="equal">
      <formula>"asd"</formula>
    </cfRule>
  </conditionalFormatting>
  <conditionalFormatting sqref="C30">
    <cfRule type="cellIs" dxfId="1107" priority="1087" operator="equal">
      <formula>MATCH($C$84:$C$118,C30,)</formula>
    </cfRule>
  </conditionalFormatting>
  <conditionalFormatting sqref="C29">
    <cfRule type="cellIs" dxfId="1106" priority="1086" operator="equal">
      <formula>"asd"</formula>
    </cfRule>
  </conditionalFormatting>
  <conditionalFormatting sqref="C29">
    <cfRule type="cellIs" dxfId="1105" priority="1085" operator="equal">
      <formula>MATCH($C$84:$C$118,C29,)</formula>
    </cfRule>
  </conditionalFormatting>
  <conditionalFormatting sqref="C30">
    <cfRule type="cellIs" dxfId="1104" priority="1084" operator="equal">
      <formula>"asd"</formula>
    </cfRule>
  </conditionalFormatting>
  <conditionalFormatting sqref="C30">
    <cfRule type="cellIs" dxfId="1103" priority="1083" operator="equal">
      <formula>MATCH($C$84:$C$118,C30,)</formula>
    </cfRule>
  </conditionalFormatting>
  <conditionalFormatting sqref="C30">
    <cfRule type="cellIs" dxfId="1102" priority="1082" operator="equal">
      <formula>"asd"</formula>
    </cfRule>
  </conditionalFormatting>
  <conditionalFormatting sqref="C30">
    <cfRule type="cellIs" dxfId="1101" priority="1081" operator="equal">
      <formula>MATCH($C$84:$C$118,C30,)</formula>
    </cfRule>
  </conditionalFormatting>
  <conditionalFormatting sqref="C30">
    <cfRule type="cellIs" dxfId="1100" priority="1080" operator="equal">
      <formula>"asd"</formula>
    </cfRule>
  </conditionalFormatting>
  <conditionalFormatting sqref="C30">
    <cfRule type="cellIs" dxfId="1099" priority="1079" operator="equal">
      <formula>MATCH($C$84:$C$118,C30,)</formula>
    </cfRule>
  </conditionalFormatting>
  <conditionalFormatting sqref="C30">
    <cfRule type="cellIs" dxfId="1098" priority="1078" operator="equal">
      <formula>"asd"</formula>
    </cfRule>
  </conditionalFormatting>
  <conditionalFormatting sqref="C30">
    <cfRule type="cellIs" dxfId="1097" priority="1077" operator="equal">
      <formula>MATCH($C$84:$C$118,C30,)</formula>
    </cfRule>
  </conditionalFormatting>
  <conditionalFormatting sqref="C30">
    <cfRule type="cellIs" dxfId="1096" priority="1076" operator="equal">
      <formula>"asd"</formula>
    </cfRule>
  </conditionalFormatting>
  <conditionalFormatting sqref="C30">
    <cfRule type="cellIs" dxfId="1095" priority="1075" operator="equal">
      <formula>MATCH($C$84:$C$118,C30,)</formula>
    </cfRule>
  </conditionalFormatting>
  <conditionalFormatting sqref="C30">
    <cfRule type="cellIs" dxfId="1094" priority="1074" operator="equal">
      <formula>"asd"</formula>
    </cfRule>
  </conditionalFormatting>
  <conditionalFormatting sqref="C30">
    <cfRule type="cellIs" dxfId="1093" priority="1073" operator="equal">
      <formula>MATCH($C$84:$C$118,C30,)</formula>
    </cfRule>
  </conditionalFormatting>
  <conditionalFormatting sqref="C30">
    <cfRule type="cellIs" dxfId="1092" priority="1072" operator="equal">
      <formula>"asd"</formula>
    </cfRule>
  </conditionalFormatting>
  <conditionalFormatting sqref="C30">
    <cfRule type="cellIs" dxfId="1091" priority="1071" operator="equal">
      <formula>MATCH($C$84:$C$118,C30,)</formula>
    </cfRule>
  </conditionalFormatting>
  <conditionalFormatting sqref="C30">
    <cfRule type="cellIs" dxfId="1090" priority="1070" operator="equal">
      <formula>"asd"</formula>
    </cfRule>
  </conditionalFormatting>
  <conditionalFormatting sqref="C30">
    <cfRule type="cellIs" dxfId="1089" priority="1069" operator="equal">
      <formula>MATCH($C$84:$C$118,C30,)</formula>
    </cfRule>
  </conditionalFormatting>
  <conditionalFormatting sqref="C28">
    <cfRule type="cellIs" dxfId="1088" priority="1068" operator="equal">
      <formula>"asd"</formula>
    </cfRule>
  </conditionalFormatting>
  <conditionalFormatting sqref="C28">
    <cfRule type="cellIs" dxfId="1087" priority="1067" operator="equal">
      <formula>MATCH($C$84:$C$118,C28,)</formula>
    </cfRule>
  </conditionalFormatting>
  <conditionalFormatting sqref="C28">
    <cfRule type="cellIs" dxfId="1086" priority="1066" operator="equal">
      <formula>"asd"</formula>
    </cfRule>
  </conditionalFormatting>
  <conditionalFormatting sqref="C28">
    <cfRule type="cellIs" dxfId="1085" priority="1065" operator="equal">
      <formula>MATCH($C$84:$C$118,C28,)</formula>
    </cfRule>
  </conditionalFormatting>
  <conditionalFormatting sqref="C28">
    <cfRule type="cellIs" dxfId="1084" priority="1064" operator="equal">
      <formula>"asd"</formula>
    </cfRule>
  </conditionalFormatting>
  <conditionalFormatting sqref="C28">
    <cfRule type="cellIs" dxfId="1083" priority="1063" operator="equal">
      <formula>MATCH($C$84:$C$118,C28,)</formula>
    </cfRule>
  </conditionalFormatting>
  <conditionalFormatting sqref="C28">
    <cfRule type="cellIs" dxfId="1082" priority="1062" operator="equal">
      <formula>"asd"</formula>
    </cfRule>
  </conditionalFormatting>
  <conditionalFormatting sqref="C28">
    <cfRule type="cellIs" dxfId="1081" priority="1061" operator="equal">
      <formula>MATCH($C$84:$C$118,C28,)</formula>
    </cfRule>
  </conditionalFormatting>
  <conditionalFormatting sqref="C29">
    <cfRule type="cellIs" dxfId="1080" priority="1060" operator="equal">
      <formula>"asd"</formula>
    </cfRule>
  </conditionalFormatting>
  <conditionalFormatting sqref="C29">
    <cfRule type="cellIs" dxfId="1079" priority="1059" operator="equal">
      <formula>MATCH($C$84:$C$118,C29,)</formula>
    </cfRule>
  </conditionalFormatting>
  <conditionalFormatting sqref="C28">
    <cfRule type="cellIs" dxfId="1078" priority="1058" operator="equal">
      <formula>"asd"</formula>
    </cfRule>
  </conditionalFormatting>
  <conditionalFormatting sqref="C28">
    <cfRule type="cellIs" dxfId="1077" priority="1057" operator="equal">
      <formula>MATCH($C$84:$C$118,C28,)</formula>
    </cfRule>
  </conditionalFormatting>
  <conditionalFormatting sqref="C28">
    <cfRule type="cellIs" dxfId="1076" priority="1056" operator="equal">
      <formula>"asd"</formula>
    </cfRule>
  </conditionalFormatting>
  <conditionalFormatting sqref="C28">
    <cfRule type="cellIs" dxfId="1075" priority="1055" operator="equal">
      <formula>MATCH($C$84:$C$118,C28,)</formula>
    </cfRule>
  </conditionalFormatting>
  <conditionalFormatting sqref="C28">
    <cfRule type="cellIs" dxfId="1074" priority="1054" operator="equal">
      <formula>"asd"</formula>
    </cfRule>
  </conditionalFormatting>
  <conditionalFormatting sqref="C28">
    <cfRule type="cellIs" dxfId="1073" priority="1053" operator="equal">
      <formula>MATCH($C$84:$C$118,C28,)</formula>
    </cfRule>
  </conditionalFormatting>
  <conditionalFormatting sqref="C29">
    <cfRule type="cellIs" dxfId="1072" priority="1052" operator="equal">
      <formula>"asd"</formula>
    </cfRule>
  </conditionalFormatting>
  <conditionalFormatting sqref="C29">
    <cfRule type="cellIs" dxfId="1071" priority="1051" operator="equal">
      <formula>MATCH($C$84:$C$118,C29,)</formula>
    </cfRule>
  </conditionalFormatting>
  <conditionalFormatting sqref="C28">
    <cfRule type="cellIs" dxfId="1070" priority="1050" operator="equal">
      <formula>"asd"</formula>
    </cfRule>
  </conditionalFormatting>
  <conditionalFormatting sqref="C28">
    <cfRule type="cellIs" dxfId="1069" priority="1049" operator="equal">
      <formula>MATCH($C$84:$C$118,C28,)</formula>
    </cfRule>
  </conditionalFormatting>
  <conditionalFormatting sqref="C28">
    <cfRule type="cellIs" dxfId="1068" priority="1048" operator="equal">
      <formula>"asd"</formula>
    </cfRule>
  </conditionalFormatting>
  <conditionalFormatting sqref="C28">
    <cfRule type="cellIs" dxfId="1067" priority="1047" operator="equal">
      <formula>MATCH($C$84:$C$118,C28,)</formula>
    </cfRule>
  </conditionalFormatting>
  <conditionalFormatting sqref="C29">
    <cfRule type="cellIs" dxfId="1066" priority="1046" operator="equal">
      <formula>"asd"</formula>
    </cfRule>
  </conditionalFormatting>
  <conditionalFormatting sqref="C29">
    <cfRule type="cellIs" dxfId="1065" priority="1045" operator="equal">
      <formula>MATCH($C$84:$C$118,C29,)</formula>
    </cfRule>
  </conditionalFormatting>
  <conditionalFormatting sqref="C28">
    <cfRule type="cellIs" dxfId="1064" priority="1044" operator="equal">
      <formula>"asd"</formula>
    </cfRule>
  </conditionalFormatting>
  <conditionalFormatting sqref="C28">
    <cfRule type="cellIs" dxfId="1063" priority="1043" operator="equal">
      <formula>MATCH($C$84:$C$118,C28,)</formula>
    </cfRule>
  </conditionalFormatting>
  <conditionalFormatting sqref="C29">
    <cfRule type="cellIs" dxfId="1062" priority="1042" operator="equal">
      <formula>"asd"</formula>
    </cfRule>
  </conditionalFormatting>
  <conditionalFormatting sqref="C29">
    <cfRule type="cellIs" dxfId="1061" priority="1041" operator="equal">
      <formula>MATCH($C$84:$C$118,C29,)</formula>
    </cfRule>
  </conditionalFormatting>
  <conditionalFormatting sqref="C29">
    <cfRule type="cellIs" dxfId="1060" priority="1040" operator="equal">
      <formula>"asd"</formula>
    </cfRule>
  </conditionalFormatting>
  <conditionalFormatting sqref="C29">
    <cfRule type="cellIs" dxfId="1059" priority="1039" operator="equal">
      <formula>MATCH($C$84:$C$118,C29,)</formula>
    </cfRule>
  </conditionalFormatting>
  <conditionalFormatting sqref="C30">
    <cfRule type="cellIs" dxfId="1058" priority="1038" operator="equal">
      <formula>"asd"</formula>
    </cfRule>
  </conditionalFormatting>
  <conditionalFormatting sqref="C30">
    <cfRule type="cellIs" dxfId="1057" priority="1037" operator="equal">
      <formula>MATCH($C$84:$C$118,C30,)</formula>
    </cfRule>
  </conditionalFormatting>
  <conditionalFormatting sqref="C30">
    <cfRule type="cellIs" dxfId="1056" priority="1036" operator="equal">
      <formula>"asd"</formula>
    </cfRule>
  </conditionalFormatting>
  <conditionalFormatting sqref="C30">
    <cfRule type="cellIs" dxfId="1055" priority="1035" operator="equal">
      <formula>MATCH($C$84:$C$118,C30,)</formula>
    </cfRule>
  </conditionalFormatting>
  <conditionalFormatting sqref="C30">
    <cfRule type="cellIs" dxfId="1054" priority="1034" operator="equal">
      <formula>"asd"</formula>
    </cfRule>
  </conditionalFormatting>
  <conditionalFormatting sqref="C30">
    <cfRule type="cellIs" dxfId="1053" priority="1033" operator="equal">
      <formula>MATCH($C$84:$C$118,C30,)</formula>
    </cfRule>
  </conditionalFormatting>
  <conditionalFormatting sqref="C30">
    <cfRule type="cellIs" dxfId="1052" priority="1032" operator="equal">
      <formula>"asd"</formula>
    </cfRule>
  </conditionalFormatting>
  <conditionalFormatting sqref="C30">
    <cfRule type="cellIs" dxfId="1051" priority="1031" operator="equal">
      <formula>MATCH($C$84:$C$118,C30,)</formula>
    </cfRule>
  </conditionalFormatting>
  <conditionalFormatting sqref="C30">
    <cfRule type="cellIs" dxfId="1050" priority="1030" operator="equal">
      <formula>"asd"</formula>
    </cfRule>
  </conditionalFormatting>
  <conditionalFormatting sqref="C30">
    <cfRule type="cellIs" dxfId="1049" priority="1029" operator="equal">
      <formula>MATCH($C$84:$C$118,C30,)</formula>
    </cfRule>
  </conditionalFormatting>
  <conditionalFormatting sqref="C30">
    <cfRule type="cellIs" dxfId="1048" priority="1028" operator="equal">
      <formula>"asd"</formula>
    </cfRule>
  </conditionalFormatting>
  <conditionalFormatting sqref="C30">
    <cfRule type="cellIs" dxfId="1047" priority="1027" operator="equal">
      <formula>MATCH($C$84:$C$118,C30,)</formula>
    </cfRule>
  </conditionalFormatting>
  <conditionalFormatting sqref="C30">
    <cfRule type="cellIs" dxfId="1046" priority="1026" operator="equal">
      <formula>"asd"</formula>
    </cfRule>
  </conditionalFormatting>
  <conditionalFormatting sqref="C30">
    <cfRule type="cellIs" dxfId="1045" priority="1025" operator="equal">
      <formula>MATCH($C$84:$C$118,C30,)</formula>
    </cfRule>
  </conditionalFormatting>
  <conditionalFormatting sqref="C30">
    <cfRule type="cellIs" dxfId="1044" priority="1024" operator="equal">
      <formula>"asd"</formula>
    </cfRule>
  </conditionalFormatting>
  <conditionalFormatting sqref="C30">
    <cfRule type="cellIs" dxfId="1043" priority="1023" operator="equal">
      <formula>MATCH($C$84:$C$118,C30,)</formula>
    </cfRule>
  </conditionalFormatting>
  <conditionalFormatting sqref="C30">
    <cfRule type="cellIs" dxfId="1042" priority="1022" operator="equal">
      <formula>"asd"</formula>
    </cfRule>
  </conditionalFormatting>
  <conditionalFormatting sqref="C30">
    <cfRule type="cellIs" dxfId="1041" priority="1021" operator="equal">
      <formula>MATCH($C$84:$C$118,C30,)</formula>
    </cfRule>
  </conditionalFormatting>
  <conditionalFormatting sqref="C30">
    <cfRule type="cellIs" dxfId="1040" priority="1020" operator="equal">
      <formula>"asd"</formula>
    </cfRule>
  </conditionalFormatting>
  <conditionalFormatting sqref="C30">
    <cfRule type="cellIs" dxfId="1039" priority="1019" operator="equal">
      <formula>MATCH($C$84:$C$118,C30,)</formula>
    </cfRule>
  </conditionalFormatting>
  <conditionalFormatting sqref="C30">
    <cfRule type="cellIs" dxfId="1038" priority="1018" operator="equal">
      <formula>"asd"</formula>
    </cfRule>
  </conditionalFormatting>
  <conditionalFormatting sqref="C30">
    <cfRule type="cellIs" dxfId="1037" priority="1017" operator="equal">
      <formula>MATCH($C$84:$C$118,C30,)</formula>
    </cfRule>
  </conditionalFormatting>
  <conditionalFormatting sqref="C30">
    <cfRule type="cellIs" dxfId="1036" priority="1016" operator="equal">
      <formula>"asd"</formula>
    </cfRule>
  </conditionalFormatting>
  <conditionalFormatting sqref="C30">
    <cfRule type="cellIs" dxfId="1035" priority="1015" operator="equal">
      <formula>MATCH($C$84:$C$118,C30,)</formula>
    </cfRule>
  </conditionalFormatting>
  <conditionalFormatting sqref="C30">
    <cfRule type="cellIs" dxfId="1034" priority="1014" operator="equal">
      <formula>"asd"</formula>
    </cfRule>
  </conditionalFormatting>
  <conditionalFormatting sqref="C30">
    <cfRule type="cellIs" dxfId="1033" priority="1013" operator="equal">
      <formula>MATCH($C$84:$C$118,C30,)</formula>
    </cfRule>
  </conditionalFormatting>
  <conditionalFormatting sqref="C30">
    <cfRule type="cellIs" dxfId="1032" priority="1012" operator="equal">
      <formula>"asd"</formula>
    </cfRule>
  </conditionalFormatting>
  <conditionalFormatting sqref="C30">
    <cfRule type="cellIs" dxfId="1031" priority="1011" operator="equal">
      <formula>MATCH($C$84:$C$118,C30,)</formula>
    </cfRule>
  </conditionalFormatting>
  <conditionalFormatting sqref="C25">
    <cfRule type="cellIs" dxfId="1030" priority="1010" operator="equal">
      <formula>"asd"</formula>
    </cfRule>
  </conditionalFormatting>
  <conditionalFormatting sqref="C25">
    <cfRule type="cellIs" dxfId="1029" priority="1009" operator="equal">
      <formula>MATCH($C$84:$C$118,C25,)</formula>
    </cfRule>
  </conditionalFormatting>
  <conditionalFormatting sqref="C26">
    <cfRule type="cellIs" dxfId="1028" priority="1008" operator="equal">
      <formula>"asd"</formula>
    </cfRule>
  </conditionalFormatting>
  <conditionalFormatting sqref="C26">
    <cfRule type="cellIs" dxfId="1027" priority="1007" operator="equal">
      <formula>MATCH($C$84:$C$118,C26,)</formula>
    </cfRule>
  </conditionalFormatting>
  <conditionalFormatting sqref="C26">
    <cfRule type="cellIs" dxfId="1026" priority="1006" operator="equal">
      <formula>"asd"</formula>
    </cfRule>
  </conditionalFormatting>
  <conditionalFormatting sqref="C26">
    <cfRule type="cellIs" dxfId="1025" priority="1005" operator="equal">
      <formula>MATCH($C$84:$C$118,C26,)</formula>
    </cfRule>
  </conditionalFormatting>
  <conditionalFormatting sqref="C27">
    <cfRule type="cellIs" dxfId="1024" priority="1004" operator="equal">
      <formula>"asd"</formula>
    </cfRule>
  </conditionalFormatting>
  <conditionalFormatting sqref="C27">
    <cfRule type="cellIs" dxfId="1023" priority="1003" operator="equal">
      <formula>MATCH($C$84:$C$118,C27,)</formula>
    </cfRule>
  </conditionalFormatting>
  <conditionalFormatting sqref="C26">
    <cfRule type="cellIs" dxfId="1022" priority="1002" operator="equal">
      <formula>"asd"</formula>
    </cfRule>
  </conditionalFormatting>
  <conditionalFormatting sqref="C26">
    <cfRule type="cellIs" dxfId="1021" priority="1001" operator="equal">
      <formula>MATCH($C$84:$C$118,C26,)</formula>
    </cfRule>
  </conditionalFormatting>
  <conditionalFormatting sqref="C27">
    <cfRule type="cellIs" dxfId="1020" priority="1000" operator="equal">
      <formula>"asd"</formula>
    </cfRule>
  </conditionalFormatting>
  <conditionalFormatting sqref="C27">
    <cfRule type="cellIs" dxfId="1019" priority="999" operator="equal">
      <formula>MATCH($C$84:$C$118,C27,)</formula>
    </cfRule>
  </conditionalFormatting>
  <conditionalFormatting sqref="C27">
    <cfRule type="cellIs" dxfId="1018" priority="998" operator="equal">
      <formula>"asd"</formula>
    </cfRule>
  </conditionalFormatting>
  <conditionalFormatting sqref="C27">
    <cfRule type="cellIs" dxfId="1017" priority="997" operator="equal">
      <formula>MATCH($C$84:$C$118,C27,)</formula>
    </cfRule>
  </conditionalFormatting>
  <conditionalFormatting sqref="C27:C29">
    <cfRule type="cellIs" dxfId="1016" priority="996" operator="equal">
      <formula>"asd"</formula>
    </cfRule>
  </conditionalFormatting>
  <conditionalFormatting sqref="C27:C29">
    <cfRule type="cellIs" dxfId="1015" priority="995" operator="equal">
      <formula>MATCH($C$84:$C$118,C27,)</formula>
    </cfRule>
  </conditionalFormatting>
  <conditionalFormatting sqref="C27">
    <cfRule type="cellIs" dxfId="1014" priority="994" operator="equal">
      <formula>"asd"</formula>
    </cfRule>
  </conditionalFormatting>
  <conditionalFormatting sqref="C27">
    <cfRule type="cellIs" dxfId="1013" priority="993" operator="equal">
      <formula>MATCH($C$84:$C$118,C27,)</formula>
    </cfRule>
  </conditionalFormatting>
  <conditionalFormatting sqref="C27">
    <cfRule type="cellIs" dxfId="1012" priority="992" operator="equal">
      <formula>"asd"</formula>
    </cfRule>
  </conditionalFormatting>
  <conditionalFormatting sqref="C27">
    <cfRule type="cellIs" dxfId="1011" priority="991" operator="equal">
      <formula>MATCH($C$84:$C$118,C27,)</formula>
    </cfRule>
  </conditionalFormatting>
  <conditionalFormatting sqref="C27:C29">
    <cfRule type="cellIs" dxfId="1010" priority="990" operator="equal">
      <formula>"asd"</formula>
    </cfRule>
  </conditionalFormatting>
  <conditionalFormatting sqref="C27:C29">
    <cfRule type="cellIs" dxfId="1009" priority="989" operator="equal">
      <formula>MATCH($C$84:$C$118,C27,)</formula>
    </cfRule>
  </conditionalFormatting>
  <conditionalFormatting sqref="C27">
    <cfRule type="cellIs" dxfId="1008" priority="988" operator="equal">
      <formula>"asd"</formula>
    </cfRule>
  </conditionalFormatting>
  <conditionalFormatting sqref="C27">
    <cfRule type="cellIs" dxfId="1007" priority="987" operator="equal">
      <formula>MATCH($C$84:$C$118,C27,)</formula>
    </cfRule>
  </conditionalFormatting>
  <conditionalFormatting sqref="C27:C29">
    <cfRule type="cellIs" dxfId="1006" priority="986" operator="equal">
      <formula>"asd"</formula>
    </cfRule>
  </conditionalFormatting>
  <conditionalFormatting sqref="C27:C29">
    <cfRule type="cellIs" dxfId="1005" priority="985" operator="equal">
      <formula>MATCH($C$84:$C$118,C27,)</formula>
    </cfRule>
  </conditionalFormatting>
  <conditionalFormatting sqref="C27:C29">
    <cfRule type="cellIs" dxfId="1004" priority="984" operator="equal">
      <formula>"asd"</formula>
    </cfRule>
  </conditionalFormatting>
  <conditionalFormatting sqref="C27:C29">
    <cfRule type="cellIs" dxfId="1003" priority="983" operator="equal">
      <formula>MATCH($C$84:$C$118,C27,)</formula>
    </cfRule>
  </conditionalFormatting>
  <conditionalFormatting sqref="C29">
    <cfRule type="cellIs" dxfId="1002" priority="982" operator="equal">
      <formula>"asd"</formula>
    </cfRule>
  </conditionalFormatting>
  <conditionalFormatting sqref="C29">
    <cfRule type="cellIs" dxfId="1001" priority="981" operator="equal">
      <formula>MATCH($C$84:$C$118,C29,)</formula>
    </cfRule>
  </conditionalFormatting>
  <conditionalFormatting sqref="C27:C29">
    <cfRule type="cellIs" dxfId="1000" priority="980" operator="equal">
      <formula>"asd"</formula>
    </cfRule>
  </conditionalFormatting>
  <conditionalFormatting sqref="C27:C29">
    <cfRule type="cellIs" dxfId="999" priority="979" operator="equal">
      <formula>MATCH($C$84:$C$118,C27,)</formula>
    </cfRule>
  </conditionalFormatting>
  <conditionalFormatting sqref="C27:C29">
    <cfRule type="cellIs" dxfId="998" priority="978" operator="equal">
      <formula>"asd"</formula>
    </cfRule>
  </conditionalFormatting>
  <conditionalFormatting sqref="C27:C29">
    <cfRule type="cellIs" dxfId="997" priority="977" operator="equal">
      <formula>MATCH($C$84:$C$118,C27,)</formula>
    </cfRule>
  </conditionalFormatting>
  <conditionalFormatting sqref="C27:C29">
    <cfRule type="cellIs" dxfId="996" priority="976" operator="equal">
      <formula>"asd"</formula>
    </cfRule>
  </conditionalFormatting>
  <conditionalFormatting sqref="C27:C29">
    <cfRule type="cellIs" dxfId="995" priority="975" operator="equal">
      <formula>MATCH($C$84:$C$118,C27,)</formula>
    </cfRule>
  </conditionalFormatting>
  <conditionalFormatting sqref="C29">
    <cfRule type="cellIs" dxfId="994" priority="974" operator="equal">
      <formula>"asd"</formula>
    </cfRule>
  </conditionalFormatting>
  <conditionalFormatting sqref="C29">
    <cfRule type="cellIs" dxfId="993" priority="973" operator="equal">
      <formula>MATCH($C$84:$C$118,C29,)</formula>
    </cfRule>
  </conditionalFormatting>
  <conditionalFormatting sqref="C27:C29">
    <cfRule type="cellIs" dxfId="992" priority="972" operator="equal">
      <formula>"asd"</formula>
    </cfRule>
  </conditionalFormatting>
  <conditionalFormatting sqref="C27:C29">
    <cfRule type="cellIs" dxfId="991" priority="971" operator="equal">
      <formula>MATCH($C$84:$C$118,C27,)</formula>
    </cfRule>
  </conditionalFormatting>
  <conditionalFormatting sqref="C27:C29">
    <cfRule type="cellIs" dxfId="990" priority="970" operator="equal">
      <formula>"asd"</formula>
    </cfRule>
  </conditionalFormatting>
  <conditionalFormatting sqref="C27:C29">
    <cfRule type="cellIs" dxfId="989" priority="969" operator="equal">
      <formula>MATCH($C$84:$C$118,C27,)</formula>
    </cfRule>
  </conditionalFormatting>
  <conditionalFormatting sqref="C29">
    <cfRule type="cellIs" dxfId="988" priority="968" operator="equal">
      <formula>"asd"</formula>
    </cfRule>
  </conditionalFormatting>
  <conditionalFormatting sqref="C29">
    <cfRule type="cellIs" dxfId="987" priority="967" operator="equal">
      <formula>MATCH($C$84:$C$118,C29,)</formula>
    </cfRule>
  </conditionalFormatting>
  <conditionalFormatting sqref="C27:C29">
    <cfRule type="cellIs" dxfId="986" priority="966" operator="equal">
      <formula>"asd"</formula>
    </cfRule>
  </conditionalFormatting>
  <conditionalFormatting sqref="C27:C29">
    <cfRule type="cellIs" dxfId="985" priority="965" operator="equal">
      <formula>MATCH($C$84:$C$118,C27,)</formula>
    </cfRule>
  </conditionalFormatting>
  <conditionalFormatting sqref="C29">
    <cfRule type="cellIs" dxfId="984" priority="964" operator="equal">
      <formula>"asd"</formula>
    </cfRule>
  </conditionalFormatting>
  <conditionalFormatting sqref="C29">
    <cfRule type="cellIs" dxfId="983" priority="963" operator="equal">
      <formula>MATCH($C$84:$C$118,C29,)</formula>
    </cfRule>
  </conditionalFormatting>
  <conditionalFormatting sqref="C29">
    <cfRule type="cellIs" dxfId="982" priority="962" operator="equal">
      <formula>"asd"</formula>
    </cfRule>
  </conditionalFormatting>
  <conditionalFormatting sqref="C29">
    <cfRule type="cellIs" dxfId="981" priority="961" operator="equal">
      <formula>MATCH($C$84:$C$118,C29,)</formula>
    </cfRule>
  </conditionalFormatting>
  <conditionalFormatting sqref="C25:C26">
    <cfRule type="cellIs" dxfId="980" priority="960" operator="equal">
      <formula>"asd"</formula>
    </cfRule>
  </conditionalFormatting>
  <conditionalFormatting sqref="C25:C26">
    <cfRule type="cellIs" dxfId="979" priority="959" operator="equal">
      <formula>MATCH($C$84:$C$118,C25,)</formula>
    </cfRule>
  </conditionalFormatting>
  <conditionalFormatting sqref="C25:C26">
    <cfRule type="cellIs" dxfId="978" priority="958" operator="equal">
      <formula>"asd"</formula>
    </cfRule>
  </conditionalFormatting>
  <conditionalFormatting sqref="C25:C26">
    <cfRule type="cellIs" dxfId="977" priority="957" operator="equal">
      <formula>MATCH($C$84:$C$118,C25,)</formula>
    </cfRule>
  </conditionalFormatting>
  <conditionalFormatting sqref="C25:C26">
    <cfRule type="cellIs" dxfId="976" priority="956" operator="equal">
      <formula>"asd"</formula>
    </cfRule>
  </conditionalFormatting>
  <conditionalFormatting sqref="C25:C26">
    <cfRule type="cellIs" dxfId="975" priority="955" operator="equal">
      <formula>MATCH($C$84:$C$118,C25,)</formula>
    </cfRule>
  </conditionalFormatting>
  <conditionalFormatting sqref="C25:C26">
    <cfRule type="cellIs" dxfId="974" priority="954" operator="equal">
      <formula>"asd"</formula>
    </cfRule>
  </conditionalFormatting>
  <conditionalFormatting sqref="C25:C26">
    <cfRule type="cellIs" dxfId="973" priority="953" operator="equal">
      <formula>MATCH($C$84:$C$118,C25,)</formula>
    </cfRule>
  </conditionalFormatting>
  <conditionalFormatting sqref="C25:C26">
    <cfRule type="cellIs" dxfId="972" priority="952" operator="equal">
      <formula>"asd"</formula>
    </cfRule>
  </conditionalFormatting>
  <conditionalFormatting sqref="C25:C26">
    <cfRule type="cellIs" dxfId="971" priority="951" operator="equal">
      <formula>MATCH($C$84:$C$118,C25,)</formula>
    </cfRule>
  </conditionalFormatting>
  <conditionalFormatting sqref="C25:C26">
    <cfRule type="cellIs" dxfId="970" priority="950" operator="equal">
      <formula>"asd"</formula>
    </cfRule>
  </conditionalFormatting>
  <conditionalFormatting sqref="C25:C26">
    <cfRule type="cellIs" dxfId="969" priority="949" operator="equal">
      <formula>MATCH($C$84:$C$118,C25,)</formula>
    </cfRule>
  </conditionalFormatting>
  <conditionalFormatting sqref="C26">
    <cfRule type="cellIs" dxfId="968" priority="948" operator="equal">
      <formula>"asd"</formula>
    </cfRule>
  </conditionalFormatting>
  <conditionalFormatting sqref="C26">
    <cfRule type="cellIs" dxfId="967" priority="947" operator="equal">
      <formula>MATCH($C$84:$C$118,C26,)</formula>
    </cfRule>
  </conditionalFormatting>
  <conditionalFormatting sqref="C26">
    <cfRule type="cellIs" dxfId="966" priority="946" operator="equal">
      <formula>"asd"</formula>
    </cfRule>
  </conditionalFormatting>
  <conditionalFormatting sqref="C26">
    <cfRule type="cellIs" dxfId="965" priority="945" operator="equal">
      <formula>MATCH($C$84:$C$118,C26,)</formula>
    </cfRule>
  </conditionalFormatting>
  <conditionalFormatting sqref="C26">
    <cfRule type="cellIs" dxfId="964" priority="944" operator="equal">
      <formula>"asd"</formula>
    </cfRule>
  </conditionalFormatting>
  <conditionalFormatting sqref="C26">
    <cfRule type="cellIs" dxfId="963" priority="943" operator="equal">
      <formula>MATCH($C$84:$C$118,C26,)</formula>
    </cfRule>
  </conditionalFormatting>
  <conditionalFormatting sqref="C26">
    <cfRule type="cellIs" dxfId="962" priority="942" operator="equal">
      <formula>"asd"</formula>
    </cfRule>
  </conditionalFormatting>
  <conditionalFormatting sqref="C26">
    <cfRule type="cellIs" dxfId="961" priority="941" operator="equal">
      <formula>MATCH($C$84:$C$118,C26,)</formula>
    </cfRule>
  </conditionalFormatting>
  <conditionalFormatting sqref="C27">
    <cfRule type="cellIs" dxfId="960" priority="940" operator="equal">
      <formula>"asd"</formula>
    </cfRule>
  </conditionalFormatting>
  <conditionalFormatting sqref="C27">
    <cfRule type="cellIs" dxfId="959" priority="939" operator="equal">
      <formula>MATCH($C$84:$C$118,C27,)</formula>
    </cfRule>
  </conditionalFormatting>
  <conditionalFormatting sqref="C26">
    <cfRule type="cellIs" dxfId="958" priority="938" operator="equal">
      <formula>"asd"</formula>
    </cfRule>
  </conditionalFormatting>
  <conditionalFormatting sqref="C26">
    <cfRule type="cellIs" dxfId="957" priority="937" operator="equal">
      <formula>MATCH($C$84:$C$118,C26,)</formula>
    </cfRule>
  </conditionalFormatting>
  <conditionalFormatting sqref="C26">
    <cfRule type="cellIs" dxfId="956" priority="936" operator="equal">
      <formula>"asd"</formula>
    </cfRule>
  </conditionalFormatting>
  <conditionalFormatting sqref="C26">
    <cfRule type="cellIs" dxfId="955" priority="935" operator="equal">
      <formula>MATCH($C$84:$C$118,C26,)</formula>
    </cfRule>
  </conditionalFormatting>
  <conditionalFormatting sqref="C26">
    <cfRule type="cellIs" dxfId="954" priority="934" operator="equal">
      <formula>"asd"</formula>
    </cfRule>
  </conditionalFormatting>
  <conditionalFormatting sqref="C26">
    <cfRule type="cellIs" dxfId="953" priority="933" operator="equal">
      <formula>MATCH($C$84:$C$118,C26,)</formula>
    </cfRule>
  </conditionalFormatting>
  <conditionalFormatting sqref="C27">
    <cfRule type="cellIs" dxfId="952" priority="932" operator="equal">
      <formula>"asd"</formula>
    </cfRule>
  </conditionalFormatting>
  <conditionalFormatting sqref="C27">
    <cfRule type="cellIs" dxfId="951" priority="931" operator="equal">
      <formula>MATCH($C$84:$C$118,C27,)</formula>
    </cfRule>
  </conditionalFormatting>
  <conditionalFormatting sqref="C26">
    <cfRule type="cellIs" dxfId="950" priority="930" operator="equal">
      <formula>"asd"</formula>
    </cfRule>
  </conditionalFormatting>
  <conditionalFormatting sqref="C26">
    <cfRule type="cellIs" dxfId="949" priority="929" operator="equal">
      <formula>MATCH($C$84:$C$118,C26,)</formula>
    </cfRule>
  </conditionalFormatting>
  <conditionalFormatting sqref="C26">
    <cfRule type="cellIs" dxfId="948" priority="928" operator="equal">
      <formula>"asd"</formula>
    </cfRule>
  </conditionalFormatting>
  <conditionalFormatting sqref="C26">
    <cfRule type="cellIs" dxfId="947" priority="927" operator="equal">
      <formula>MATCH($C$84:$C$118,C26,)</formula>
    </cfRule>
  </conditionalFormatting>
  <conditionalFormatting sqref="C27">
    <cfRule type="cellIs" dxfId="946" priority="926" operator="equal">
      <formula>"asd"</formula>
    </cfRule>
  </conditionalFormatting>
  <conditionalFormatting sqref="C27">
    <cfRule type="cellIs" dxfId="945" priority="925" operator="equal">
      <formula>MATCH($C$84:$C$118,C27,)</formula>
    </cfRule>
  </conditionalFormatting>
  <conditionalFormatting sqref="C26">
    <cfRule type="cellIs" dxfId="944" priority="924" operator="equal">
      <formula>"asd"</formula>
    </cfRule>
  </conditionalFormatting>
  <conditionalFormatting sqref="C26">
    <cfRule type="cellIs" dxfId="943" priority="923" operator="equal">
      <formula>MATCH($C$84:$C$118,C26,)</formula>
    </cfRule>
  </conditionalFormatting>
  <conditionalFormatting sqref="C27">
    <cfRule type="cellIs" dxfId="942" priority="922" operator="equal">
      <formula>"asd"</formula>
    </cfRule>
  </conditionalFormatting>
  <conditionalFormatting sqref="C27">
    <cfRule type="cellIs" dxfId="941" priority="921" operator="equal">
      <formula>MATCH($C$84:$C$118,C27,)</formula>
    </cfRule>
  </conditionalFormatting>
  <conditionalFormatting sqref="C27">
    <cfRule type="cellIs" dxfId="940" priority="920" operator="equal">
      <formula>"asd"</formula>
    </cfRule>
  </conditionalFormatting>
  <conditionalFormatting sqref="C27">
    <cfRule type="cellIs" dxfId="939" priority="919" operator="equal">
      <formula>MATCH($C$84:$C$118,C27,)</formula>
    </cfRule>
  </conditionalFormatting>
  <conditionalFormatting sqref="C27:C29">
    <cfRule type="cellIs" dxfId="938" priority="918" operator="equal">
      <formula>"asd"</formula>
    </cfRule>
  </conditionalFormatting>
  <conditionalFormatting sqref="C27:C29">
    <cfRule type="cellIs" dxfId="937" priority="917" operator="equal">
      <formula>MATCH($C$84:$C$118,C27,)</formula>
    </cfRule>
  </conditionalFormatting>
  <conditionalFormatting sqref="C27:C29">
    <cfRule type="cellIs" dxfId="936" priority="916" operator="equal">
      <formula>"asd"</formula>
    </cfRule>
  </conditionalFormatting>
  <conditionalFormatting sqref="C27:C29">
    <cfRule type="cellIs" dxfId="935" priority="915" operator="equal">
      <formula>MATCH($C$84:$C$118,C27,)</formula>
    </cfRule>
  </conditionalFormatting>
  <conditionalFormatting sqref="C27:C29">
    <cfRule type="cellIs" dxfId="934" priority="914" operator="equal">
      <formula>"asd"</formula>
    </cfRule>
  </conditionalFormatting>
  <conditionalFormatting sqref="C27:C29">
    <cfRule type="cellIs" dxfId="933" priority="913" operator="equal">
      <formula>MATCH($C$84:$C$118,C27,)</formula>
    </cfRule>
  </conditionalFormatting>
  <conditionalFormatting sqref="C27:C29">
    <cfRule type="cellIs" dxfId="932" priority="912" operator="equal">
      <formula>"asd"</formula>
    </cfRule>
  </conditionalFormatting>
  <conditionalFormatting sqref="C27:C29">
    <cfRule type="cellIs" dxfId="931" priority="911" operator="equal">
      <formula>MATCH($C$84:$C$118,C27,)</formula>
    </cfRule>
  </conditionalFormatting>
  <conditionalFormatting sqref="C27:C29">
    <cfRule type="cellIs" dxfId="930" priority="910" operator="equal">
      <formula>"asd"</formula>
    </cfRule>
  </conditionalFormatting>
  <conditionalFormatting sqref="C27:C29">
    <cfRule type="cellIs" dxfId="929" priority="909" operator="equal">
      <formula>MATCH($C$84:$C$118,C27,)</formula>
    </cfRule>
  </conditionalFormatting>
  <conditionalFormatting sqref="C27:C29">
    <cfRule type="cellIs" dxfId="928" priority="908" operator="equal">
      <formula>"asd"</formula>
    </cfRule>
  </conditionalFormatting>
  <conditionalFormatting sqref="C27:C29">
    <cfRule type="cellIs" dxfId="927" priority="907" operator="equal">
      <formula>MATCH($C$84:$C$118,C27,)</formula>
    </cfRule>
  </conditionalFormatting>
  <conditionalFormatting sqref="C27:C29">
    <cfRule type="cellIs" dxfId="926" priority="906" operator="equal">
      <formula>"asd"</formula>
    </cfRule>
  </conditionalFormatting>
  <conditionalFormatting sqref="C27:C29">
    <cfRule type="cellIs" dxfId="925" priority="905" operator="equal">
      <formula>MATCH($C$84:$C$118,C27,)</formula>
    </cfRule>
  </conditionalFormatting>
  <conditionalFormatting sqref="C27:C29">
    <cfRule type="cellIs" dxfId="924" priority="904" operator="equal">
      <formula>"asd"</formula>
    </cfRule>
  </conditionalFormatting>
  <conditionalFormatting sqref="C27:C29">
    <cfRule type="cellIs" dxfId="923" priority="903" operator="equal">
      <formula>MATCH($C$84:$C$118,C27,)</formula>
    </cfRule>
  </conditionalFormatting>
  <conditionalFormatting sqref="C27:C29">
    <cfRule type="cellIs" dxfId="922" priority="902" operator="equal">
      <formula>"asd"</formula>
    </cfRule>
  </conditionalFormatting>
  <conditionalFormatting sqref="C27:C29">
    <cfRule type="cellIs" dxfId="921" priority="901" operator="equal">
      <formula>MATCH($C$84:$C$118,C27,)</formula>
    </cfRule>
  </conditionalFormatting>
  <conditionalFormatting sqref="C27:C29">
    <cfRule type="cellIs" dxfId="920" priority="900" operator="equal">
      <formula>"asd"</formula>
    </cfRule>
  </conditionalFormatting>
  <conditionalFormatting sqref="C27:C29">
    <cfRule type="cellIs" dxfId="919" priority="899" operator="equal">
      <formula>MATCH($C$84:$C$118,C27,)</formula>
    </cfRule>
  </conditionalFormatting>
  <conditionalFormatting sqref="C27:C29">
    <cfRule type="cellIs" dxfId="918" priority="898" operator="equal">
      <formula>"asd"</formula>
    </cfRule>
  </conditionalFormatting>
  <conditionalFormatting sqref="C27:C29">
    <cfRule type="cellIs" dxfId="917" priority="897" operator="equal">
      <formula>MATCH($C$84:$C$118,C27,)</formula>
    </cfRule>
  </conditionalFormatting>
  <conditionalFormatting sqref="C27:C29">
    <cfRule type="cellIs" dxfId="916" priority="896" operator="equal">
      <formula>"asd"</formula>
    </cfRule>
  </conditionalFormatting>
  <conditionalFormatting sqref="C27:C29">
    <cfRule type="cellIs" dxfId="915" priority="895" operator="equal">
      <formula>MATCH($C$84:$C$118,C27,)</formula>
    </cfRule>
  </conditionalFormatting>
  <conditionalFormatting sqref="C27:C29">
    <cfRule type="cellIs" dxfId="914" priority="894" operator="equal">
      <formula>"asd"</formula>
    </cfRule>
  </conditionalFormatting>
  <conditionalFormatting sqref="C27:C29">
    <cfRule type="cellIs" dxfId="913" priority="893" operator="equal">
      <formula>MATCH($C$84:$C$118,C27,)</formula>
    </cfRule>
  </conditionalFormatting>
  <conditionalFormatting sqref="C27:C29">
    <cfRule type="cellIs" dxfId="912" priority="892" operator="equal">
      <formula>"asd"</formula>
    </cfRule>
  </conditionalFormatting>
  <conditionalFormatting sqref="C27:C29">
    <cfRule type="cellIs" dxfId="911" priority="891" operator="equal">
      <formula>MATCH($C$84:$C$118,C27,)</formula>
    </cfRule>
  </conditionalFormatting>
  <conditionalFormatting sqref="C25">
    <cfRule type="cellIs" dxfId="910" priority="890" operator="equal">
      <formula>"asd"</formula>
    </cfRule>
  </conditionalFormatting>
  <conditionalFormatting sqref="C25">
    <cfRule type="cellIs" dxfId="909" priority="889" operator="equal">
      <formula>MATCH($C$84:$C$118,C25,)</formula>
    </cfRule>
  </conditionalFormatting>
  <conditionalFormatting sqref="C25">
    <cfRule type="cellIs" dxfId="908" priority="888" operator="equal">
      <formula>"asd"</formula>
    </cfRule>
  </conditionalFormatting>
  <conditionalFormatting sqref="C25">
    <cfRule type="cellIs" dxfId="907" priority="887" operator="equal">
      <formula>MATCH($C$84:$C$118,C25,)</formula>
    </cfRule>
  </conditionalFormatting>
  <conditionalFormatting sqref="C26">
    <cfRule type="cellIs" dxfId="906" priority="886" operator="equal">
      <formula>"asd"</formula>
    </cfRule>
  </conditionalFormatting>
  <conditionalFormatting sqref="C26">
    <cfRule type="cellIs" dxfId="905" priority="885" operator="equal">
      <formula>MATCH($C$84:$C$118,C26,)</formula>
    </cfRule>
  </conditionalFormatting>
  <conditionalFormatting sqref="C25">
    <cfRule type="cellIs" dxfId="904" priority="884" operator="equal">
      <formula>"asd"</formula>
    </cfRule>
  </conditionalFormatting>
  <conditionalFormatting sqref="C25">
    <cfRule type="cellIs" dxfId="903" priority="883" operator="equal">
      <formula>MATCH($C$84:$C$118,C25,)</formula>
    </cfRule>
  </conditionalFormatting>
  <conditionalFormatting sqref="C26">
    <cfRule type="cellIs" dxfId="902" priority="882" operator="equal">
      <formula>"asd"</formula>
    </cfRule>
  </conditionalFormatting>
  <conditionalFormatting sqref="C26">
    <cfRule type="cellIs" dxfId="901" priority="881" operator="equal">
      <formula>MATCH($C$84:$C$118,C26,)</formula>
    </cfRule>
  </conditionalFormatting>
  <conditionalFormatting sqref="C26">
    <cfRule type="cellIs" dxfId="900" priority="880" operator="equal">
      <formula>"asd"</formula>
    </cfRule>
  </conditionalFormatting>
  <conditionalFormatting sqref="C26">
    <cfRule type="cellIs" dxfId="899" priority="879" operator="equal">
      <formula>MATCH($C$84:$C$118,C26,)</formula>
    </cfRule>
  </conditionalFormatting>
  <conditionalFormatting sqref="C27">
    <cfRule type="cellIs" dxfId="898" priority="878" operator="equal">
      <formula>"asd"</formula>
    </cfRule>
  </conditionalFormatting>
  <conditionalFormatting sqref="C27">
    <cfRule type="cellIs" dxfId="897" priority="877" operator="equal">
      <formula>MATCH($C$84:$C$118,C27,)</formula>
    </cfRule>
  </conditionalFormatting>
  <conditionalFormatting sqref="C26">
    <cfRule type="cellIs" dxfId="896" priority="876" operator="equal">
      <formula>"asd"</formula>
    </cfRule>
  </conditionalFormatting>
  <conditionalFormatting sqref="C26">
    <cfRule type="cellIs" dxfId="895" priority="875" operator="equal">
      <formula>MATCH($C$84:$C$118,C26,)</formula>
    </cfRule>
  </conditionalFormatting>
  <conditionalFormatting sqref="C26">
    <cfRule type="cellIs" dxfId="894" priority="874" operator="equal">
      <formula>"asd"</formula>
    </cfRule>
  </conditionalFormatting>
  <conditionalFormatting sqref="C26">
    <cfRule type="cellIs" dxfId="893" priority="873" operator="equal">
      <formula>MATCH($C$84:$C$118,C26,)</formula>
    </cfRule>
  </conditionalFormatting>
  <conditionalFormatting sqref="C27">
    <cfRule type="cellIs" dxfId="892" priority="872" operator="equal">
      <formula>"asd"</formula>
    </cfRule>
  </conditionalFormatting>
  <conditionalFormatting sqref="C27">
    <cfRule type="cellIs" dxfId="891" priority="871" operator="equal">
      <formula>MATCH($C$84:$C$118,C27,)</formula>
    </cfRule>
  </conditionalFormatting>
  <conditionalFormatting sqref="C26">
    <cfRule type="cellIs" dxfId="890" priority="870" operator="equal">
      <formula>"asd"</formula>
    </cfRule>
  </conditionalFormatting>
  <conditionalFormatting sqref="C26">
    <cfRule type="cellIs" dxfId="889" priority="869" operator="equal">
      <formula>MATCH($C$84:$C$118,C26,)</formula>
    </cfRule>
  </conditionalFormatting>
  <conditionalFormatting sqref="C27">
    <cfRule type="cellIs" dxfId="888" priority="868" operator="equal">
      <formula>"asd"</formula>
    </cfRule>
  </conditionalFormatting>
  <conditionalFormatting sqref="C27">
    <cfRule type="cellIs" dxfId="887" priority="867" operator="equal">
      <formula>MATCH($C$84:$C$118,C27,)</formula>
    </cfRule>
  </conditionalFormatting>
  <conditionalFormatting sqref="C27">
    <cfRule type="cellIs" dxfId="886" priority="866" operator="equal">
      <formula>"asd"</formula>
    </cfRule>
  </conditionalFormatting>
  <conditionalFormatting sqref="C27">
    <cfRule type="cellIs" dxfId="885" priority="865" operator="equal">
      <formula>MATCH($C$84:$C$118,C27,)</formula>
    </cfRule>
  </conditionalFormatting>
  <conditionalFormatting sqref="C27">
    <cfRule type="cellIs" dxfId="884" priority="864" operator="equal">
      <formula>"asd"</formula>
    </cfRule>
  </conditionalFormatting>
  <conditionalFormatting sqref="C27">
    <cfRule type="cellIs" dxfId="883" priority="863" operator="equal">
      <formula>MATCH($C$84:$C$118,C27,)</formula>
    </cfRule>
  </conditionalFormatting>
  <conditionalFormatting sqref="C27">
    <cfRule type="cellIs" dxfId="882" priority="862" operator="equal">
      <formula>"asd"</formula>
    </cfRule>
  </conditionalFormatting>
  <conditionalFormatting sqref="C27">
    <cfRule type="cellIs" dxfId="881" priority="861" operator="equal">
      <formula>MATCH($C$84:$C$118,C27,)</formula>
    </cfRule>
  </conditionalFormatting>
  <conditionalFormatting sqref="C27">
    <cfRule type="cellIs" dxfId="880" priority="860" operator="equal">
      <formula>"asd"</formula>
    </cfRule>
  </conditionalFormatting>
  <conditionalFormatting sqref="C27">
    <cfRule type="cellIs" dxfId="879" priority="859" operator="equal">
      <formula>MATCH($C$84:$C$118,C27,)</formula>
    </cfRule>
  </conditionalFormatting>
  <conditionalFormatting sqref="C27">
    <cfRule type="cellIs" dxfId="878" priority="858" operator="equal">
      <formula>"asd"</formula>
    </cfRule>
  </conditionalFormatting>
  <conditionalFormatting sqref="C27">
    <cfRule type="cellIs" dxfId="877" priority="857" operator="equal">
      <formula>MATCH($C$84:$C$118,C27,)</formula>
    </cfRule>
  </conditionalFormatting>
  <conditionalFormatting sqref="C27">
    <cfRule type="cellIs" dxfId="876" priority="856" operator="equal">
      <formula>"asd"</formula>
    </cfRule>
  </conditionalFormatting>
  <conditionalFormatting sqref="C27">
    <cfRule type="cellIs" dxfId="875" priority="855" operator="equal">
      <formula>MATCH($C$84:$C$118,C27,)</formula>
    </cfRule>
  </conditionalFormatting>
  <conditionalFormatting sqref="C27">
    <cfRule type="cellIs" dxfId="874" priority="854" operator="equal">
      <formula>"asd"</formula>
    </cfRule>
  </conditionalFormatting>
  <conditionalFormatting sqref="C27">
    <cfRule type="cellIs" dxfId="873" priority="853" operator="equal">
      <formula>MATCH($C$84:$C$118,C27,)</formula>
    </cfRule>
  </conditionalFormatting>
  <conditionalFormatting sqref="C25">
    <cfRule type="cellIs" dxfId="872" priority="852" operator="equal">
      <formula>"asd"</formula>
    </cfRule>
  </conditionalFormatting>
  <conditionalFormatting sqref="C25">
    <cfRule type="cellIs" dxfId="871" priority="851" operator="equal">
      <formula>MATCH($C$84:$C$118,C25,)</formula>
    </cfRule>
  </conditionalFormatting>
  <conditionalFormatting sqref="C25">
    <cfRule type="cellIs" dxfId="870" priority="850" operator="equal">
      <formula>"asd"</formula>
    </cfRule>
  </conditionalFormatting>
  <conditionalFormatting sqref="C25">
    <cfRule type="cellIs" dxfId="869" priority="849" operator="equal">
      <formula>MATCH($C$84:$C$118,C25,)</formula>
    </cfRule>
  </conditionalFormatting>
  <conditionalFormatting sqref="C25">
    <cfRule type="cellIs" dxfId="868" priority="848" operator="equal">
      <formula>"asd"</formula>
    </cfRule>
  </conditionalFormatting>
  <conditionalFormatting sqref="C25">
    <cfRule type="cellIs" dxfId="867" priority="847" operator="equal">
      <formula>MATCH($C$84:$C$118,C25,)</formula>
    </cfRule>
  </conditionalFormatting>
  <conditionalFormatting sqref="C25">
    <cfRule type="cellIs" dxfId="866" priority="846" operator="equal">
      <formula>"asd"</formula>
    </cfRule>
  </conditionalFormatting>
  <conditionalFormatting sqref="C25">
    <cfRule type="cellIs" dxfId="865" priority="845" operator="equal">
      <formula>MATCH($C$84:$C$118,C25,)</formula>
    </cfRule>
  </conditionalFormatting>
  <conditionalFormatting sqref="C26">
    <cfRule type="cellIs" dxfId="864" priority="844" operator="equal">
      <formula>"asd"</formula>
    </cfRule>
  </conditionalFormatting>
  <conditionalFormatting sqref="C26">
    <cfRule type="cellIs" dxfId="863" priority="843" operator="equal">
      <formula>MATCH($C$84:$C$118,C26,)</formula>
    </cfRule>
  </conditionalFormatting>
  <conditionalFormatting sqref="C25">
    <cfRule type="cellIs" dxfId="862" priority="842" operator="equal">
      <formula>"asd"</formula>
    </cfRule>
  </conditionalFormatting>
  <conditionalFormatting sqref="C25">
    <cfRule type="cellIs" dxfId="861" priority="841" operator="equal">
      <formula>MATCH($C$84:$C$118,C25,)</formula>
    </cfRule>
  </conditionalFormatting>
  <conditionalFormatting sqref="C25">
    <cfRule type="cellIs" dxfId="860" priority="840" operator="equal">
      <formula>"asd"</formula>
    </cfRule>
  </conditionalFormatting>
  <conditionalFormatting sqref="C25">
    <cfRule type="cellIs" dxfId="859" priority="839" operator="equal">
      <formula>MATCH($C$84:$C$118,C25,)</formula>
    </cfRule>
  </conditionalFormatting>
  <conditionalFormatting sqref="C25">
    <cfRule type="cellIs" dxfId="858" priority="838" operator="equal">
      <formula>"asd"</formula>
    </cfRule>
  </conditionalFormatting>
  <conditionalFormatting sqref="C25">
    <cfRule type="cellIs" dxfId="857" priority="837" operator="equal">
      <formula>MATCH($C$84:$C$118,C25,)</formula>
    </cfRule>
  </conditionalFormatting>
  <conditionalFormatting sqref="C26">
    <cfRule type="cellIs" dxfId="856" priority="836" operator="equal">
      <formula>"asd"</formula>
    </cfRule>
  </conditionalFormatting>
  <conditionalFormatting sqref="C26">
    <cfRule type="cellIs" dxfId="855" priority="835" operator="equal">
      <formula>MATCH($C$84:$C$118,C26,)</formula>
    </cfRule>
  </conditionalFormatting>
  <conditionalFormatting sqref="C25">
    <cfRule type="cellIs" dxfId="854" priority="834" operator="equal">
      <formula>"asd"</formula>
    </cfRule>
  </conditionalFormatting>
  <conditionalFormatting sqref="C25">
    <cfRule type="cellIs" dxfId="853" priority="833" operator="equal">
      <formula>MATCH($C$84:$C$118,C25,)</formula>
    </cfRule>
  </conditionalFormatting>
  <conditionalFormatting sqref="C25">
    <cfRule type="cellIs" dxfId="852" priority="832" operator="equal">
      <formula>"asd"</formula>
    </cfRule>
  </conditionalFormatting>
  <conditionalFormatting sqref="C25">
    <cfRule type="cellIs" dxfId="851" priority="831" operator="equal">
      <formula>MATCH($C$84:$C$118,C25,)</formula>
    </cfRule>
  </conditionalFormatting>
  <conditionalFormatting sqref="C26">
    <cfRule type="cellIs" dxfId="850" priority="830" operator="equal">
      <formula>"asd"</formula>
    </cfRule>
  </conditionalFormatting>
  <conditionalFormatting sqref="C26">
    <cfRule type="cellIs" dxfId="849" priority="829" operator="equal">
      <formula>MATCH($C$84:$C$118,C26,)</formula>
    </cfRule>
  </conditionalFormatting>
  <conditionalFormatting sqref="C25">
    <cfRule type="cellIs" dxfId="848" priority="828" operator="equal">
      <formula>"asd"</formula>
    </cfRule>
  </conditionalFormatting>
  <conditionalFormatting sqref="C25">
    <cfRule type="cellIs" dxfId="847" priority="827" operator="equal">
      <formula>MATCH($C$84:$C$118,C25,)</formula>
    </cfRule>
  </conditionalFormatting>
  <conditionalFormatting sqref="C26">
    <cfRule type="cellIs" dxfId="846" priority="826" operator="equal">
      <formula>"asd"</formula>
    </cfRule>
  </conditionalFormatting>
  <conditionalFormatting sqref="C26">
    <cfRule type="cellIs" dxfId="845" priority="825" operator="equal">
      <formula>MATCH($C$84:$C$118,C26,)</formula>
    </cfRule>
  </conditionalFormatting>
  <conditionalFormatting sqref="C26">
    <cfRule type="cellIs" dxfId="844" priority="824" operator="equal">
      <formula>"asd"</formula>
    </cfRule>
  </conditionalFormatting>
  <conditionalFormatting sqref="C26">
    <cfRule type="cellIs" dxfId="843" priority="823" operator="equal">
      <formula>MATCH($C$84:$C$118,C26,)</formula>
    </cfRule>
  </conditionalFormatting>
  <conditionalFormatting sqref="C27">
    <cfRule type="cellIs" dxfId="842" priority="822" operator="equal">
      <formula>"asd"</formula>
    </cfRule>
  </conditionalFormatting>
  <conditionalFormatting sqref="C27">
    <cfRule type="cellIs" dxfId="841" priority="821" operator="equal">
      <formula>MATCH($C$84:$C$118,C27,)</formula>
    </cfRule>
  </conditionalFormatting>
  <conditionalFormatting sqref="C27">
    <cfRule type="cellIs" dxfId="840" priority="820" operator="equal">
      <formula>"asd"</formula>
    </cfRule>
  </conditionalFormatting>
  <conditionalFormatting sqref="C27">
    <cfRule type="cellIs" dxfId="839" priority="819" operator="equal">
      <formula>MATCH($C$84:$C$118,C27,)</formula>
    </cfRule>
  </conditionalFormatting>
  <conditionalFormatting sqref="C27">
    <cfRule type="cellIs" dxfId="838" priority="818" operator="equal">
      <formula>"asd"</formula>
    </cfRule>
  </conditionalFormatting>
  <conditionalFormatting sqref="C27">
    <cfRule type="cellIs" dxfId="837" priority="817" operator="equal">
      <formula>MATCH($C$84:$C$118,C27,)</formula>
    </cfRule>
  </conditionalFormatting>
  <conditionalFormatting sqref="C27">
    <cfRule type="cellIs" dxfId="836" priority="816" operator="equal">
      <formula>"asd"</formula>
    </cfRule>
  </conditionalFormatting>
  <conditionalFormatting sqref="C27">
    <cfRule type="cellIs" dxfId="835" priority="815" operator="equal">
      <formula>MATCH($C$84:$C$118,C27,)</formula>
    </cfRule>
  </conditionalFormatting>
  <conditionalFormatting sqref="C27">
    <cfRule type="cellIs" dxfId="834" priority="814" operator="equal">
      <formula>"asd"</formula>
    </cfRule>
  </conditionalFormatting>
  <conditionalFormatting sqref="C27">
    <cfRule type="cellIs" dxfId="833" priority="813" operator="equal">
      <formula>MATCH($C$84:$C$118,C27,)</formula>
    </cfRule>
  </conditionalFormatting>
  <conditionalFormatting sqref="C27">
    <cfRule type="cellIs" dxfId="832" priority="812" operator="equal">
      <formula>"asd"</formula>
    </cfRule>
  </conditionalFormatting>
  <conditionalFormatting sqref="C27">
    <cfRule type="cellIs" dxfId="831" priority="811" operator="equal">
      <formula>MATCH($C$84:$C$118,C27,)</formula>
    </cfRule>
  </conditionalFormatting>
  <conditionalFormatting sqref="C27">
    <cfRule type="cellIs" dxfId="830" priority="810" operator="equal">
      <formula>"asd"</formula>
    </cfRule>
  </conditionalFormatting>
  <conditionalFormatting sqref="C27">
    <cfRule type="cellIs" dxfId="829" priority="809" operator="equal">
      <formula>MATCH($C$84:$C$118,C27,)</formula>
    </cfRule>
  </conditionalFormatting>
  <conditionalFormatting sqref="C27">
    <cfRule type="cellIs" dxfId="828" priority="808" operator="equal">
      <formula>"asd"</formula>
    </cfRule>
  </conditionalFormatting>
  <conditionalFormatting sqref="C27">
    <cfRule type="cellIs" dxfId="827" priority="807" operator="equal">
      <formula>MATCH($C$84:$C$118,C27,)</formula>
    </cfRule>
  </conditionalFormatting>
  <conditionalFormatting sqref="C27">
    <cfRule type="cellIs" dxfId="826" priority="806" operator="equal">
      <formula>"asd"</formula>
    </cfRule>
  </conditionalFormatting>
  <conditionalFormatting sqref="C27">
    <cfRule type="cellIs" dxfId="825" priority="805" operator="equal">
      <formula>MATCH($C$84:$C$118,C27,)</formula>
    </cfRule>
  </conditionalFormatting>
  <conditionalFormatting sqref="C27">
    <cfRule type="cellIs" dxfId="824" priority="804" operator="equal">
      <formula>"asd"</formula>
    </cfRule>
  </conditionalFormatting>
  <conditionalFormatting sqref="C27">
    <cfRule type="cellIs" dxfId="823" priority="803" operator="equal">
      <formula>MATCH($C$84:$C$118,C27,)</formula>
    </cfRule>
  </conditionalFormatting>
  <conditionalFormatting sqref="C27">
    <cfRule type="cellIs" dxfId="822" priority="802" operator="equal">
      <formula>"asd"</formula>
    </cfRule>
  </conditionalFormatting>
  <conditionalFormatting sqref="C27">
    <cfRule type="cellIs" dxfId="821" priority="801" operator="equal">
      <formula>MATCH($C$84:$C$118,C27,)</formula>
    </cfRule>
  </conditionalFormatting>
  <conditionalFormatting sqref="C27">
    <cfRule type="cellIs" dxfId="820" priority="800" operator="equal">
      <formula>"asd"</formula>
    </cfRule>
  </conditionalFormatting>
  <conditionalFormatting sqref="C27">
    <cfRule type="cellIs" dxfId="819" priority="799" operator="equal">
      <formula>MATCH($C$84:$C$118,C27,)</formula>
    </cfRule>
  </conditionalFormatting>
  <conditionalFormatting sqref="C27">
    <cfRule type="cellIs" dxfId="818" priority="798" operator="equal">
      <formula>"asd"</formula>
    </cfRule>
  </conditionalFormatting>
  <conditionalFormatting sqref="C27">
    <cfRule type="cellIs" dxfId="817" priority="797" operator="equal">
      <formula>MATCH($C$84:$C$118,C27,)</formula>
    </cfRule>
  </conditionalFormatting>
  <conditionalFormatting sqref="C27">
    <cfRule type="cellIs" dxfId="816" priority="796" operator="equal">
      <formula>"asd"</formula>
    </cfRule>
  </conditionalFormatting>
  <conditionalFormatting sqref="C27">
    <cfRule type="cellIs" dxfId="815" priority="795" operator="equal">
      <formula>MATCH($C$84:$C$118,C27,)</formula>
    </cfRule>
  </conditionalFormatting>
  <conditionalFormatting sqref="C25">
    <cfRule type="cellIs" dxfId="814" priority="794" operator="equal">
      <formula>"asd"</formula>
    </cfRule>
  </conditionalFormatting>
  <conditionalFormatting sqref="C25">
    <cfRule type="cellIs" dxfId="813" priority="793" operator="equal">
      <formula>MATCH($C$84:$C$118,C25,)</formula>
    </cfRule>
  </conditionalFormatting>
  <conditionalFormatting sqref="C25">
    <cfRule type="cellIs" dxfId="812" priority="792" operator="equal">
      <formula>"asd"</formula>
    </cfRule>
  </conditionalFormatting>
  <conditionalFormatting sqref="C25">
    <cfRule type="cellIs" dxfId="811" priority="791" operator="equal">
      <formula>MATCH($C$84:$C$118,C25,)</formula>
    </cfRule>
  </conditionalFormatting>
  <conditionalFormatting sqref="C26">
    <cfRule type="cellIs" dxfId="810" priority="790" operator="equal">
      <formula>"asd"</formula>
    </cfRule>
  </conditionalFormatting>
  <conditionalFormatting sqref="C26">
    <cfRule type="cellIs" dxfId="809" priority="789" operator="equal">
      <formula>MATCH($C$84:$C$118,C26,)</formula>
    </cfRule>
  </conditionalFormatting>
  <conditionalFormatting sqref="C25">
    <cfRule type="cellIs" dxfId="808" priority="788" operator="equal">
      <formula>"asd"</formula>
    </cfRule>
  </conditionalFormatting>
  <conditionalFormatting sqref="C25">
    <cfRule type="cellIs" dxfId="807" priority="787" operator="equal">
      <formula>MATCH($C$84:$C$118,C25,)</formula>
    </cfRule>
  </conditionalFormatting>
  <conditionalFormatting sqref="C26">
    <cfRule type="cellIs" dxfId="806" priority="786" operator="equal">
      <formula>"asd"</formula>
    </cfRule>
  </conditionalFormatting>
  <conditionalFormatting sqref="C26">
    <cfRule type="cellIs" dxfId="805" priority="785" operator="equal">
      <formula>MATCH($C$84:$C$118,C26,)</formula>
    </cfRule>
  </conditionalFormatting>
  <conditionalFormatting sqref="C26">
    <cfRule type="cellIs" dxfId="804" priority="784" operator="equal">
      <formula>"asd"</formula>
    </cfRule>
  </conditionalFormatting>
  <conditionalFormatting sqref="C26">
    <cfRule type="cellIs" dxfId="803" priority="783" operator="equal">
      <formula>MATCH($C$84:$C$118,C26,)</formula>
    </cfRule>
  </conditionalFormatting>
  <conditionalFormatting sqref="C26">
    <cfRule type="cellIs" dxfId="802" priority="782" operator="equal">
      <formula>"asd"</formula>
    </cfRule>
  </conditionalFormatting>
  <conditionalFormatting sqref="C26">
    <cfRule type="cellIs" dxfId="801" priority="781" operator="equal">
      <formula>MATCH($C$84:$C$118,C26,)</formula>
    </cfRule>
  </conditionalFormatting>
  <conditionalFormatting sqref="C26">
    <cfRule type="cellIs" dxfId="800" priority="780" operator="equal">
      <formula>"asd"</formula>
    </cfRule>
  </conditionalFormatting>
  <conditionalFormatting sqref="C26">
    <cfRule type="cellIs" dxfId="799" priority="779" operator="equal">
      <formula>MATCH($C$84:$C$118,C26,)</formula>
    </cfRule>
  </conditionalFormatting>
  <conditionalFormatting sqref="C26">
    <cfRule type="cellIs" dxfId="798" priority="778" operator="equal">
      <formula>"asd"</formula>
    </cfRule>
  </conditionalFormatting>
  <conditionalFormatting sqref="C26">
    <cfRule type="cellIs" dxfId="797" priority="777" operator="equal">
      <formula>MATCH($C$84:$C$118,C26,)</formula>
    </cfRule>
  </conditionalFormatting>
  <conditionalFormatting sqref="C28">
    <cfRule type="cellIs" dxfId="796" priority="776" operator="equal">
      <formula>"asd"</formula>
    </cfRule>
  </conditionalFormatting>
  <conditionalFormatting sqref="C28">
    <cfRule type="cellIs" dxfId="795" priority="775" operator="equal">
      <formula>MATCH($C$84:$C$118,C28,)</formula>
    </cfRule>
  </conditionalFormatting>
  <conditionalFormatting sqref="C28">
    <cfRule type="cellIs" dxfId="794" priority="774" operator="equal">
      <formula>"asd"</formula>
    </cfRule>
  </conditionalFormatting>
  <conditionalFormatting sqref="C28">
    <cfRule type="cellIs" dxfId="793" priority="773" operator="equal">
      <formula>MATCH($C$84:$C$118,C28,)</formula>
    </cfRule>
  </conditionalFormatting>
  <conditionalFormatting sqref="C28">
    <cfRule type="cellIs" dxfId="792" priority="772" operator="equal">
      <formula>"asd"</formula>
    </cfRule>
  </conditionalFormatting>
  <conditionalFormatting sqref="C28">
    <cfRule type="cellIs" dxfId="791" priority="771" operator="equal">
      <formula>MATCH($C$84:$C$118,C28,)</formula>
    </cfRule>
  </conditionalFormatting>
  <conditionalFormatting sqref="C28">
    <cfRule type="cellIs" dxfId="790" priority="770" operator="equal">
      <formula>"asd"</formula>
    </cfRule>
  </conditionalFormatting>
  <conditionalFormatting sqref="C28">
    <cfRule type="cellIs" dxfId="789" priority="769" operator="equal">
      <formula>MATCH($C$84:$C$118,C28,)</formula>
    </cfRule>
  </conditionalFormatting>
  <conditionalFormatting sqref="C28">
    <cfRule type="cellIs" dxfId="788" priority="768" operator="equal">
      <formula>"asd"</formula>
    </cfRule>
  </conditionalFormatting>
  <conditionalFormatting sqref="C28">
    <cfRule type="cellIs" dxfId="787" priority="767" operator="equal">
      <formula>MATCH($C$84:$C$118,C28,)</formula>
    </cfRule>
  </conditionalFormatting>
  <conditionalFormatting sqref="C25">
    <cfRule type="cellIs" dxfId="786" priority="766" operator="equal">
      <formula>"asd"</formula>
    </cfRule>
  </conditionalFormatting>
  <conditionalFormatting sqref="C25">
    <cfRule type="cellIs" dxfId="785" priority="765" operator="equal">
      <formula>MATCH($C$84:$C$118,C25,)</formula>
    </cfRule>
  </conditionalFormatting>
  <conditionalFormatting sqref="C25">
    <cfRule type="cellIs" dxfId="784" priority="764" operator="equal">
      <formula>"asd"</formula>
    </cfRule>
  </conditionalFormatting>
  <conditionalFormatting sqref="C25">
    <cfRule type="cellIs" dxfId="783" priority="763" operator="equal">
      <formula>MATCH($C$84:$C$118,C25,)</formula>
    </cfRule>
  </conditionalFormatting>
  <conditionalFormatting sqref="C25">
    <cfRule type="cellIs" dxfId="782" priority="762" operator="equal">
      <formula>"asd"</formula>
    </cfRule>
  </conditionalFormatting>
  <conditionalFormatting sqref="C25">
    <cfRule type="cellIs" dxfId="781" priority="761" operator="equal">
      <formula>MATCH($C$84:$C$118,C25,)</formula>
    </cfRule>
  </conditionalFormatting>
  <conditionalFormatting sqref="C25">
    <cfRule type="cellIs" dxfId="780" priority="760" operator="equal">
      <formula>"asd"</formula>
    </cfRule>
  </conditionalFormatting>
  <conditionalFormatting sqref="C25">
    <cfRule type="cellIs" dxfId="779" priority="759" operator="equal">
      <formula>MATCH($C$84:$C$118,C25,)</formula>
    </cfRule>
  </conditionalFormatting>
  <conditionalFormatting sqref="C26">
    <cfRule type="cellIs" dxfId="778" priority="758" operator="equal">
      <formula>"asd"</formula>
    </cfRule>
  </conditionalFormatting>
  <conditionalFormatting sqref="C26">
    <cfRule type="cellIs" dxfId="777" priority="757" operator="equal">
      <formula>MATCH($C$84:$C$118,C26,)</formula>
    </cfRule>
  </conditionalFormatting>
  <conditionalFormatting sqref="C25">
    <cfRule type="cellIs" dxfId="776" priority="756" operator="equal">
      <formula>"asd"</formula>
    </cfRule>
  </conditionalFormatting>
  <conditionalFormatting sqref="C25">
    <cfRule type="cellIs" dxfId="775" priority="755" operator="equal">
      <formula>MATCH($C$84:$C$118,C25,)</formula>
    </cfRule>
  </conditionalFormatting>
  <conditionalFormatting sqref="C25">
    <cfRule type="cellIs" dxfId="774" priority="754" operator="equal">
      <formula>"asd"</formula>
    </cfRule>
  </conditionalFormatting>
  <conditionalFormatting sqref="C25">
    <cfRule type="cellIs" dxfId="773" priority="753" operator="equal">
      <formula>MATCH($C$84:$C$118,C25,)</formula>
    </cfRule>
  </conditionalFormatting>
  <conditionalFormatting sqref="C25">
    <cfRule type="cellIs" dxfId="772" priority="752" operator="equal">
      <formula>"asd"</formula>
    </cfRule>
  </conditionalFormatting>
  <conditionalFormatting sqref="C25">
    <cfRule type="cellIs" dxfId="771" priority="751" operator="equal">
      <formula>MATCH($C$84:$C$118,C25,)</formula>
    </cfRule>
  </conditionalFormatting>
  <conditionalFormatting sqref="C26">
    <cfRule type="cellIs" dxfId="770" priority="750" operator="equal">
      <formula>"asd"</formula>
    </cfRule>
  </conditionalFormatting>
  <conditionalFormatting sqref="C26">
    <cfRule type="cellIs" dxfId="769" priority="749" operator="equal">
      <formula>MATCH($C$84:$C$118,C26,)</formula>
    </cfRule>
  </conditionalFormatting>
  <conditionalFormatting sqref="C25">
    <cfRule type="cellIs" dxfId="768" priority="748" operator="equal">
      <formula>"asd"</formula>
    </cfRule>
  </conditionalFormatting>
  <conditionalFormatting sqref="C25">
    <cfRule type="cellIs" dxfId="767" priority="747" operator="equal">
      <formula>MATCH($C$84:$C$118,C25,)</formula>
    </cfRule>
  </conditionalFormatting>
  <conditionalFormatting sqref="C25">
    <cfRule type="cellIs" dxfId="766" priority="746" operator="equal">
      <formula>"asd"</formula>
    </cfRule>
  </conditionalFormatting>
  <conditionalFormatting sqref="C25">
    <cfRule type="cellIs" dxfId="765" priority="745" operator="equal">
      <formula>MATCH($C$84:$C$118,C25,)</formula>
    </cfRule>
  </conditionalFormatting>
  <conditionalFormatting sqref="C26">
    <cfRule type="cellIs" dxfId="764" priority="744" operator="equal">
      <formula>"asd"</formula>
    </cfRule>
  </conditionalFormatting>
  <conditionalFormatting sqref="C26">
    <cfRule type="cellIs" dxfId="763" priority="743" operator="equal">
      <formula>MATCH($C$84:$C$118,C26,)</formula>
    </cfRule>
  </conditionalFormatting>
  <conditionalFormatting sqref="C25">
    <cfRule type="cellIs" dxfId="762" priority="742" operator="equal">
      <formula>"asd"</formula>
    </cfRule>
  </conditionalFormatting>
  <conditionalFormatting sqref="C25">
    <cfRule type="cellIs" dxfId="761" priority="741" operator="equal">
      <formula>MATCH($C$84:$C$118,C25,)</formula>
    </cfRule>
  </conditionalFormatting>
  <conditionalFormatting sqref="C26">
    <cfRule type="cellIs" dxfId="760" priority="740" operator="equal">
      <formula>"asd"</formula>
    </cfRule>
  </conditionalFormatting>
  <conditionalFormatting sqref="C26">
    <cfRule type="cellIs" dxfId="759" priority="739" operator="equal">
      <formula>MATCH($C$84:$C$118,C26,)</formula>
    </cfRule>
  </conditionalFormatting>
  <conditionalFormatting sqref="C26">
    <cfRule type="cellIs" dxfId="758" priority="738" operator="equal">
      <formula>"asd"</formula>
    </cfRule>
  </conditionalFormatting>
  <conditionalFormatting sqref="C26">
    <cfRule type="cellIs" dxfId="757" priority="737" operator="equal">
      <formula>MATCH($C$84:$C$118,C26,)</formula>
    </cfRule>
  </conditionalFormatting>
  <conditionalFormatting sqref="C25">
    <cfRule type="cellIs" dxfId="756" priority="736" operator="equal">
      <formula>"asd"</formula>
    </cfRule>
  </conditionalFormatting>
  <conditionalFormatting sqref="C25">
    <cfRule type="cellIs" dxfId="755" priority="735" operator="equal">
      <formula>MATCH($C$84:$C$118,C25,)</formula>
    </cfRule>
  </conditionalFormatting>
  <conditionalFormatting sqref="C25">
    <cfRule type="cellIs" dxfId="754" priority="734" operator="equal">
      <formula>"asd"</formula>
    </cfRule>
  </conditionalFormatting>
  <conditionalFormatting sqref="C25">
    <cfRule type="cellIs" dxfId="753" priority="733" operator="equal">
      <formula>MATCH($C$84:$C$118,C25,)</formula>
    </cfRule>
  </conditionalFormatting>
  <conditionalFormatting sqref="C25">
    <cfRule type="cellIs" dxfId="752" priority="732" operator="equal">
      <formula>"asd"</formula>
    </cfRule>
  </conditionalFormatting>
  <conditionalFormatting sqref="C25">
    <cfRule type="cellIs" dxfId="751" priority="731" operator="equal">
      <formula>MATCH($C$84:$C$118,C25,)</formula>
    </cfRule>
  </conditionalFormatting>
  <conditionalFormatting sqref="C26">
    <cfRule type="cellIs" dxfId="750" priority="730" operator="equal">
      <formula>"asd"</formula>
    </cfRule>
  </conditionalFormatting>
  <conditionalFormatting sqref="C26">
    <cfRule type="cellIs" dxfId="749" priority="729" operator="equal">
      <formula>MATCH($C$84:$C$118,C26,)</formula>
    </cfRule>
  </conditionalFormatting>
  <conditionalFormatting sqref="C25">
    <cfRule type="cellIs" dxfId="748" priority="728" operator="equal">
      <formula>"asd"</formula>
    </cfRule>
  </conditionalFormatting>
  <conditionalFormatting sqref="C25">
    <cfRule type="cellIs" dxfId="747" priority="727" operator="equal">
      <formula>MATCH($C$84:$C$118,C25,)</formula>
    </cfRule>
  </conditionalFormatting>
  <conditionalFormatting sqref="C25">
    <cfRule type="cellIs" dxfId="746" priority="726" operator="equal">
      <formula>"asd"</formula>
    </cfRule>
  </conditionalFormatting>
  <conditionalFormatting sqref="C25">
    <cfRule type="cellIs" dxfId="745" priority="725" operator="equal">
      <formula>MATCH($C$84:$C$118,C25,)</formula>
    </cfRule>
  </conditionalFormatting>
  <conditionalFormatting sqref="C26">
    <cfRule type="cellIs" dxfId="744" priority="724" operator="equal">
      <formula>"asd"</formula>
    </cfRule>
  </conditionalFormatting>
  <conditionalFormatting sqref="C26">
    <cfRule type="cellIs" dxfId="743" priority="723" operator="equal">
      <formula>MATCH($C$84:$C$118,C26,)</formula>
    </cfRule>
  </conditionalFormatting>
  <conditionalFormatting sqref="C25">
    <cfRule type="cellIs" dxfId="742" priority="722" operator="equal">
      <formula>"asd"</formula>
    </cfRule>
  </conditionalFormatting>
  <conditionalFormatting sqref="C25">
    <cfRule type="cellIs" dxfId="741" priority="721" operator="equal">
      <formula>MATCH($C$84:$C$118,C25,)</formula>
    </cfRule>
  </conditionalFormatting>
  <conditionalFormatting sqref="C26">
    <cfRule type="cellIs" dxfId="740" priority="720" operator="equal">
      <formula>"asd"</formula>
    </cfRule>
  </conditionalFormatting>
  <conditionalFormatting sqref="C26">
    <cfRule type="cellIs" dxfId="739" priority="719" operator="equal">
      <formula>MATCH($C$84:$C$118,C26,)</formula>
    </cfRule>
  </conditionalFormatting>
  <conditionalFormatting sqref="C26">
    <cfRule type="cellIs" dxfId="738" priority="718" operator="equal">
      <formula>"asd"</formula>
    </cfRule>
  </conditionalFormatting>
  <conditionalFormatting sqref="C26">
    <cfRule type="cellIs" dxfId="737" priority="717" operator="equal">
      <formula>MATCH($C$84:$C$118,C26,)</formula>
    </cfRule>
  </conditionalFormatting>
  <conditionalFormatting sqref="C26">
    <cfRule type="cellIs" dxfId="736" priority="716" operator="equal">
      <formula>"asd"</formula>
    </cfRule>
  </conditionalFormatting>
  <conditionalFormatting sqref="C26">
    <cfRule type="cellIs" dxfId="735" priority="715" operator="equal">
      <formula>MATCH($C$84:$C$118,C26,)</formula>
    </cfRule>
  </conditionalFormatting>
  <conditionalFormatting sqref="C26">
    <cfRule type="cellIs" dxfId="734" priority="714" operator="equal">
      <formula>"asd"</formula>
    </cfRule>
  </conditionalFormatting>
  <conditionalFormatting sqref="C26">
    <cfRule type="cellIs" dxfId="733" priority="713" operator="equal">
      <formula>MATCH($C$84:$C$118,C26,)</formula>
    </cfRule>
  </conditionalFormatting>
  <conditionalFormatting sqref="C26">
    <cfRule type="cellIs" dxfId="732" priority="712" operator="equal">
      <formula>"asd"</formula>
    </cfRule>
  </conditionalFormatting>
  <conditionalFormatting sqref="C26">
    <cfRule type="cellIs" dxfId="731" priority="711" operator="equal">
      <formula>MATCH($C$84:$C$118,C26,)</formula>
    </cfRule>
  </conditionalFormatting>
  <conditionalFormatting sqref="C26">
    <cfRule type="cellIs" dxfId="730" priority="710" operator="equal">
      <formula>"asd"</formula>
    </cfRule>
  </conditionalFormatting>
  <conditionalFormatting sqref="C26">
    <cfRule type="cellIs" dxfId="729" priority="709" operator="equal">
      <formula>MATCH($C$84:$C$118,C26,)</formula>
    </cfRule>
  </conditionalFormatting>
  <conditionalFormatting sqref="C26">
    <cfRule type="cellIs" dxfId="728" priority="708" operator="equal">
      <formula>"asd"</formula>
    </cfRule>
  </conditionalFormatting>
  <conditionalFormatting sqref="C26">
    <cfRule type="cellIs" dxfId="727" priority="707" operator="equal">
      <formula>MATCH($C$84:$C$118,C26,)</formula>
    </cfRule>
  </conditionalFormatting>
  <conditionalFormatting sqref="C26">
    <cfRule type="cellIs" dxfId="726" priority="706" operator="equal">
      <formula>"asd"</formula>
    </cfRule>
  </conditionalFormatting>
  <conditionalFormatting sqref="C26">
    <cfRule type="cellIs" dxfId="725" priority="705" operator="equal">
      <formula>MATCH($C$84:$C$118,C26,)</formula>
    </cfRule>
  </conditionalFormatting>
  <conditionalFormatting sqref="C25">
    <cfRule type="cellIs" dxfId="724" priority="704" operator="equal">
      <formula>"asd"</formula>
    </cfRule>
  </conditionalFormatting>
  <conditionalFormatting sqref="C25">
    <cfRule type="cellIs" dxfId="723" priority="703" operator="equal">
      <formula>MATCH($C$84:$C$118,C25,)</formula>
    </cfRule>
  </conditionalFormatting>
  <conditionalFormatting sqref="C25">
    <cfRule type="cellIs" dxfId="722" priority="702" operator="equal">
      <formula>"asd"</formula>
    </cfRule>
  </conditionalFormatting>
  <conditionalFormatting sqref="C25">
    <cfRule type="cellIs" dxfId="721" priority="701" operator="equal">
      <formula>MATCH($C$84:$C$118,C25,)</formula>
    </cfRule>
  </conditionalFormatting>
  <conditionalFormatting sqref="C25">
    <cfRule type="cellIs" dxfId="720" priority="700" operator="equal">
      <formula>"asd"</formula>
    </cfRule>
  </conditionalFormatting>
  <conditionalFormatting sqref="C25">
    <cfRule type="cellIs" dxfId="719" priority="699" operator="equal">
      <formula>MATCH($C$84:$C$118,C25,)</formula>
    </cfRule>
  </conditionalFormatting>
  <conditionalFormatting sqref="C25">
    <cfRule type="cellIs" dxfId="718" priority="698" operator="equal">
      <formula>"asd"</formula>
    </cfRule>
  </conditionalFormatting>
  <conditionalFormatting sqref="C25">
    <cfRule type="cellIs" dxfId="717" priority="697" operator="equal">
      <formula>MATCH($C$84:$C$118,C25,)</formula>
    </cfRule>
  </conditionalFormatting>
  <conditionalFormatting sqref="C25">
    <cfRule type="cellIs" dxfId="716" priority="696" operator="equal">
      <formula>"asd"</formula>
    </cfRule>
  </conditionalFormatting>
  <conditionalFormatting sqref="C25">
    <cfRule type="cellIs" dxfId="715" priority="695" operator="equal">
      <formula>MATCH($C$84:$C$118,C25,)</formula>
    </cfRule>
  </conditionalFormatting>
  <conditionalFormatting sqref="C26">
    <cfRule type="cellIs" dxfId="714" priority="694" operator="equal">
      <formula>"asd"</formula>
    </cfRule>
  </conditionalFormatting>
  <conditionalFormatting sqref="C26">
    <cfRule type="cellIs" dxfId="713" priority="693" operator="equal">
      <formula>MATCH($C$84:$C$118,C26,)</formula>
    </cfRule>
  </conditionalFormatting>
  <conditionalFormatting sqref="C26">
    <cfRule type="cellIs" dxfId="712" priority="692" operator="equal">
      <formula>"asd"</formula>
    </cfRule>
  </conditionalFormatting>
  <conditionalFormatting sqref="C26">
    <cfRule type="cellIs" dxfId="711" priority="691" operator="equal">
      <formula>MATCH($C$84:$C$118,C26,)</formula>
    </cfRule>
  </conditionalFormatting>
  <conditionalFormatting sqref="C26">
    <cfRule type="cellIs" dxfId="710" priority="690" operator="equal">
      <formula>"asd"</formula>
    </cfRule>
  </conditionalFormatting>
  <conditionalFormatting sqref="C26">
    <cfRule type="cellIs" dxfId="709" priority="689" operator="equal">
      <formula>MATCH($C$84:$C$118,C26,)</formula>
    </cfRule>
  </conditionalFormatting>
  <conditionalFormatting sqref="C26">
    <cfRule type="cellIs" dxfId="708" priority="688" operator="equal">
      <formula>"asd"</formula>
    </cfRule>
  </conditionalFormatting>
  <conditionalFormatting sqref="C26">
    <cfRule type="cellIs" dxfId="707" priority="687" operator="equal">
      <formula>MATCH($C$84:$C$118,C26,)</formula>
    </cfRule>
  </conditionalFormatting>
  <conditionalFormatting sqref="C26">
    <cfRule type="cellIs" dxfId="706" priority="686" operator="equal">
      <formula>"asd"</formula>
    </cfRule>
  </conditionalFormatting>
  <conditionalFormatting sqref="C26">
    <cfRule type="cellIs" dxfId="705" priority="685" operator="equal">
      <formula>MATCH($C$84:$C$118,C26,)</formula>
    </cfRule>
  </conditionalFormatting>
  <conditionalFormatting sqref="C26">
    <cfRule type="cellIs" dxfId="704" priority="684" operator="equal">
      <formula>"asd"</formula>
    </cfRule>
  </conditionalFormatting>
  <conditionalFormatting sqref="C26">
    <cfRule type="cellIs" dxfId="703" priority="683" operator="equal">
      <formula>MATCH($C$84:$C$118,C26,)</formula>
    </cfRule>
  </conditionalFormatting>
  <conditionalFormatting sqref="C26">
    <cfRule type="cellIs" dxfId="702" priority="682" operator="equal">
      <formula>"asd"</formula>
    </cfRule>
  </conditionalFormatting>
  <conditionalFormatting sqref="C26">
    <cfRule type="cellIs" dxfId="701" priority="681" operator="equal">
      <formula>MATCH($C$84:$C$118,C26,)</formula>
    </cfRule>
  </conditionalFormatting>
  <conditionalFormatting sqref="C26">
    <cfRule type="cellIs" dxfId="700" priority="680" operator="equal">
      <formula>"asd"</formula>
    </cfRule>
  </conditionalFormatting>
  <conditionalFormatting sqref="C26">
    <cfRule type="cellIs" dxfId="699" priority="679" operator="equal">
      <formula>MATCH($C$84:$C$118,C26,)</formula>
    </cfRule>
  </conditionalFormatting>
  <conditionalFormatting sqref="C26">
    <cfRule type="cellIs" dxfId="698" priority="678" operator="equal">
      <formula>"asd"</formula>
    </cfRule>
  </conditionalFormatting>
  <conditionalFormatting sqref="C26">
    <cfRule type="cellIs" dxfId="697" priority="677" operator="equal">
      <formula>MATCH($C$84:$C$118,C26,)</formula>
    </cfRule>
  </conditionalFormatting>
  <conditionalFormatting sqref="C26">
    <cfRule type="cellIs" dxfId="696" priority="676" operator="equal">
      <formula>"asd"</formula>
    </cfRule>
  </conditionalFormatting>
  <conditionalFormatting sqref="C26">
    <cfRule type="cellIs" dxfId="695" priority="675" operator="equal">
      <formula>MATCH($C$84:$C$118,C26,)</formula>
    </cfRule>
  </conditionalFormatting>
  <conditionalFormatting sqref="C26">
    <cfRule type="cellIs" dxfId="694" priority="674" operator="equal">
      <formula>"asd"</formula>
    </cfRule>
  </conditionalFormatting>
  <conditionalFormatting sqref="C26">
    <cfRule type="cellIs" dxfId="693" priority="673" operator="equal">
      <formula>MATCH($C$84:$C$118,C26,)</formula>
    </cfRule>
  </conditionalFormatting>
  <conditionalFormatting sqref="C26">
    <cfRule type="cellIs" dxfId="692" priority="672" operator="equal">
      <formula>"asd"</formula>
    </cfRule>
  </conditionalFormatting>
  <conditionalFormatting sqref="C26">
    <cfRule type="cellIs" dxfId="691" priority="671" operator="equal">
      <formula>MATCH($C$84:$C$118,C26,)</formula>
    </cfRule>
  </conditionalFormatting>
  <conditionalFormatting sqref="C26">
    <cfRule type="cellIs" dxfId="690" priority="670" operator="equal">
      <formula>"asd"</formula>
    </cfRule>
  </conditionalFormatting>
  <conditionalFormatting sqref="C26">
    <cfRule type="cellIs" dxfId="689" priority="669" operator="equal">
      <formula>MATCH($C$84:$C$118,C26,)</formula>
    </cfRule>
  </conditionalFormatting>
  <conditionalFormatting sqref="C26">
    <cfRule type="cellIs" dxfId="688" priority="668" operator="equal">
      <formula>"asd"</formula>
    </cfRule>
  </conditionalFormatting>
  <conditionalFormatting sqref="C26">
    <cfRule type="cellIs" dxfId="687" priority="667" operator="equal">
      <formula>MATCH($C$84:$C$118,C26,)</formula>
    </cfRule>
  </conditionalFormatting>
  <conditionalFormatting sqref="C13">
    <cfRule type="cellIs" dxfId="686" priority="666" operator="equal">
      <formula>"asd"</formula>
    </cfRule>
  </conditionalFormatting>
  <conditionalFormatting sqref="C13">
    <cfRule type="cellIs" dxfId="685" priority="665" operator="equal">
      <formula>MATCH($C$84:$C$118,C13,)</formula>
    </cfRule>
  </conditionalFormatting>
  <conditionalFormatting sqref="C13">
    <cfRule type="cellIs" dxfId="684" priority="664" operator="equal">
      <formula>"asd"</formula>
    </cfRule>
  </conditionalFormatting>
  <conditionalFormatting sqref="C13">
    <cfRule type="cellIs" dxfId="683" priority="663" operator="equal">
      <formula>MATCH($C$84:$C$118,C13,)</formula>
    </cfRule>
  </conditionalFormatting>
  <conditionalFormatting sqref="C13">
    <cfRule type="cellIs" dxfId="682" priority="662" operator="equal">
      <formula>"asd"</formula>
    </cfRule>
  </conditionalFormatting>
  <conditionalFormatting sqref="C13">
    <cfRule type="cellIs" dxfId="681" priority="661" operator="equal">
      <formula>MATCH($C$84:$C$118,C13,)</formula>
    </cfRule>
  </conditionalFormatting>
  <conditionalFormatting sqref="C13">
    <cfRule type="cellIs" dxfId="680" priority="660" operator="equal">
      <formula>"asd"</formula>
    </cfRule>
  </conditionalFormatting>
  <conditionalFormatting sqref="C13">
    <cfRule type="cellIs" dxfId="679" priority="659" operator="equal">
      <formula>MATCH($C$84:$C$118,C13,)</formula>
    </cfRule>
  </conditionalFormatting>
  <conditionalFormatting sqref="C13">
    <cfRule type="cellIs" dxfId="678" priority="658" operator="equal">
      <formula>"asd"</formula>
    </cfRule>
  </conditionalFormatting>
  <conditionalFormatting sqref="C13">
    <cfRule type="cellIs" dxfId="677" priority="657" operator="equal">
      <formula>MATCH($C$84:$C$118,C13,)</formula>
    </cfRule>
  </conditionalFormatting>
  <conditionalFormatting sqref="C13">
    <cfRule type="cellIs" dxfId="676" priority="656" operator="equal">
      <formula>"asd"</formula>
    </cfRule>
  </conditionalFormatting>
  <conditionalFormatting sqref="C13">
    <cfRule type="cellIs" dxfId="675" priority="655" operator="equal">
      <formula>MATCH($C$84:$C$118,C13,)</formula>
    </cfRule>
  </conditionalFormatting>
  <conditionalFormatting sqref="C13">
    <cfRule type="cellIs" dxfId="674" priority="654" operator="equal">
      <formula>"asd"</formula>
    </cfRule>
  </conditionalFormatting>
  <conditionalFormatting sqref="C13">
    <cfRule type="cellIs" dxfId="673" priority="653" operator="equal">
      <formula>MATCH($C$84:$C$118,C13,)</formula>
    </cfRule>
  </conditionalFormatting>
  <conditionalFormatting sqref="C13">
    <cfRule type="cellIs" dxfId="672" priority="652" operator="equal">
      <formula>"asd"</formula>
    </cfRule>
  </conditionalFormatting>
  <conditionalFormatting sqref="C13">
    <cfRule type="cellIs" dxfId="671" priority="651" operator="equal">
      <formula>MATCH($C$84:$C$118,C13,)</formula>
    </cfRule>
  </conditionalFormatting>
  <conditionalFormatting sqref="C13">
    <cfRule type="cellIs" dxfId="670" priority="650" operator="equal">
      <formula>"asd"</formula>
    </cfRule>
  </conditionalFormatting>
  <conditionalFormatting sqref="C13">
    <cfRule type="cellIs" dxfId="669" priority="649" operator="equal">
      <formula>MATCH($C$84:$C$118,C13,)</formula>
    </cfRule>
  </conditionalFormatting>
  <conditionalFormatting sqref="C13">
    <cfRule type="cellIs" dxfId="668" priority="648" operator="equal">
      <formula>"asd"</formula>
    </cfRule>
  </conditionalFormatting>
  <conditionalFormatting sqref="C13">
    <cfRule type="cellIs" dxfId="667" priority="647" operator="equal">
      <formula>MATCH($C$84:$C$118,C13,)</formula>
    </cfRule>
  </conditionalFormatting>
  <conditionalFormatting sqref="C13">
    <cfRule type="cellIs" dxfId="666" priority="646" operator="equal">
      <formula>"asd"</formula>
    </cfRule>
  </conditionalFormatting>
  <conditionalFormatting sqref="C13">
    <cfRule type="cellIs" dxfId="665" priority="645" operator="equal">
      <formula>MATCH($C$84:$C$118,C13,)</formula>
    </cfRule>
  </conditionalFormatting>
  <conditionalFormatting sqref="C13">
    <cfRule type="cellIs" dxfId="664" priority="644" operator="equal">
      <formula>"asd"</formula>
    </cfRule>
  </conditionalFormatting>
  <conditionalFormatting sqref="C13">
    <cfRule type="cellIs" dxfId="663" priority="643" operator="equal">
      <formula>MATCH($C$84:$C$118,C13,)</formula>
    </cfRule>
  </conditionalFormatting>
  <conditionalFormatting sqref="C13">
    <cfRule type="cellIs" dxfId="662" priority="642" operator="equal">
      <formula>"asd"</formula>
    </cfRule>
  </conditionalFormatting>
  <conditionalFormatting sqref="C13">
    <cfRule type="cellIs" dxfId="661" priority="641" operator="equal">
      <formula>MATCH($C$84:$C$118,C13,)</formula>
    </cfRule>
  </conditionalFormatting>
  <conditionalFormatting sqref="C13">
    <cfRule type="cellIs" dxfId="660" priority="640" operator="equal">
      <formula>"asd"</formula>
    </cfRule>
  </conditionalFormatting>
  <conditionalFormatting sqref="C13">
    <cfRule type="cellIs" dxfId="659" priority="639" operator="equal">
      <formula>MATCH($C$84:$C$118,C13,)</formula>
    </cfRule>
  </conditionalFormatting>
  <conditionalFormatting sqref="C13">
    <cfRule type="cellIs" dxfId="658" priority="638" operator="equal">
      <formula>"asd"</formula>
    </cfRule>
  </conditionalFormatting>
  <conditionalFormatting sqref="C13">
    <cfRule type="cellIs" dxfId="657" priority="637" operator="equal">
      <formula>MATCH($C$84:$C$118,C13,)</formula>
    </cfRule>
  </conditionalFormatting>
  <conditionalFormatting sqref="C13">
    <cfRule type="cellIs" dxfId="656" priority="636" operator="equal">
      <formula>"asd"</formula>
    </cfRule>
  </conditionalFormatting>
  <conditionalFormatting sqref="C13">
    <cfRule type="cellIs" dxfId="655" priority="635" operator="equal">
      <formula>MATCH($C$84:$C$118,C13,)</formula>
    </cfRule>
  </conditionalFormatting>
  <conditionalFormatting sqref="C13">
    <cfRule type="cellIs" dxfId="654" priority="634" operator="equal">
      <formula>"asd"</formula>
    </cfRule>
  </conditionalFormatting>
  <conditionalFormatting sqref="C13">
    <cfRule type="cellIs" dxfId="653" priority="633" operator="equal">
      <formula>MATCH($C$84:$C$118,C13,)</formula>
    </cfRule>
  </conditionalFormatting>
  <conditionalFormatting sqref="C13">
    <cfRule type="cellIs" dxfId="652" priority="632" operator="equal">
      <formula>"asd"</formula>
    </cfRule>
  </conditionalFormatting>
  <conditionalFormatting sqref="C13">
    <cfRule type="cellIs" dxfId="651" priority="631" operator="equal">
      <formula>MATCH($C$84:$C$118,C13,)</formula>
    </cfRule>
  </conditionalFormatting>
  <conditionalFormatting sqref="C13">
    <cfRule type="cellIs" dxfId="650" priority="630" operator="equal">
      <formula>"asd"</formula>
    </cfRule>
  </conditionalFormatting>
  <conditionalFormatting sqref="C13">
    <cfRule type="cellIs" dxfId="649" priority="629" operator="equal">
      <formula>MATCH($C$84:$C$118,C13,)</formula>
    </cfRule>
  </conditionalFormatting>
  <conditionalFormatting sqref="C13">
    <cfRule type="cellIs" dxfId="648" priority="628" operator="equal">
      <formula>"asd"</formula>
    </cfRule>
  </conditionalFormatting>
  <conditionalFormatting sqref="C13">
    <cfRule type="cellIs" dxfId="647" priority="627" operator="equal">
      <formula>MATCH($C$84:$C$118,C13,)</formula>
    </cfRule>
  </conditionalFormatting>
  <conditionalFormatting sqref="C13">
    <cfRule type="cellIs" dxfId="646" priority="626" operator="equal">
      <formula>"asd"</formula>
    </cfRule>
  </conditionalFormatting>
  <conditionalFormatting sqref="C13">
    <cfRule type="cellIs" dxfId="645" priority="625" operator="equal">
      <formula>MATCH($C$84:$C$118,C13,)</formula>
    </cfRule>
  </conditionalFormatting>
  <conditionalFormatting sqref="C13">
    <cfRule type="cellIs" dxfId="644" priority="624" operator="equal">
      <formula>"asd"</formula>
    </cfRule>
  </conditionalFormatting>
  <conditionalFormatting sqref="C13">
    <cfRule type="cellIs" dxfId="643" priority="623" operator="equal">
      <formula>MATCH($C$84:$C$118,C13,)</formula>
    </cfRule>
  </conditionalFormatting>
  <conditionalFormatting sqref="C13">
    <cfRule type="cellIs" dxfId="642" priority="622" operator="equal">
      <formula>"asd"</formula>
    </cfRule>
  </conditionalFormatting>
  <conditionalFormatting sqref="C13">
    <cfRule type="cellIs" dxfId="641" priority="621" operator="equal">
      <formula>MATCH($C$84:$C$118,C13,)</formula>
    </cfRule>
  </conditionalFormatting>
  <conditionalFormatting sqref="C13">
    <cfRule type="cellIs" dxfId="640" priority="620" operator="equal">
      <formula>"asd"</formula>
    </cfRule>
  </conditionalFormatting>
  <conditionalFormatting sqref="C13">
    <cfRule type="cellIs" dxfId="639" priority="619" operator="equal">
      <formula>MATCH($C$84:$C$118,C13,)</formula>
    </cfRule>
  </conditionalFormatting>
  <conditionalFormatting sqref="C13">
    <cfRule type="cellIs" dxfId="638" priority="618" operator="equal">
      <formula>"asd"</formula>
    </cfRule>
  </conditionalFormatting>
  <conditionalFormatting sqref="C13">
    <cfRule type="cellIs" dxfId="637" priority="617" operator="equal">
      <formula>MATCH($C$84:$C$118,C13,)</formula>
    </cfRule>
  </conditionalFormatting>
  <conditionalFormatting sqref="C13">
    <cfRule type="cellIs" dxfId="636" priority="616" operator="equal">
      <formula>"asd"</formula>
    </cfRule>
  </conditionalFormatting>
  <conditionalFormatting sqref="C13">
    <cfRule type="cellIs" dxfId="635" priority="615" operator="equal">
      <formula>MATCH($C$84:$C$118,C13,)</formula>
    </cfRule>
  </conditionalFormatting>
  <conditionalFormatting sqref="C13">
    <cfRule type="cellIs" dxfId="634" priority="614" operator="equal">
      <formula>"asd"</formula>
    </cfRule>
  </conditionalFormatting>
  <conditionalFormatting sqref="C13">
    <cfRule type="cellIs" dxfId="633" priority="613" operator="equal">
      <formula>MATCH($C$84:$C$118,C13,)</formula>
    </cfRule>
  </conditionalFormatting>
  <conditionalFormatting sqref="C13">
    <cfRule type="cellIs" dxfId="632" priority="612" operator="equal">
      <formula>"asd"</formula>
    </cfRule>
  </conditionalFormatting>
  <conditionalFormatting sqref="C13">
    <cfRule type="cellIs" dxfId="631" priority="611" operator="equal">
      <formula>MATCH($C$84:$C$118,C13,)</formula>
    </cfRule>
  </conditionalFormatting>
  <conditionalFormatting sqref="C13">
    <cfRule type="cellIs" dxfId="630" priority="610" operator="equal">
      <formula>"asd"</formula>
    </cfRule>
  </conditionalFormatting>
  <conditionalFormatting sqref="C13">
    <cfRule type="cellIs" dxfId="629" priority="609" operator="equal">
      <formula>MATCH($C$84:$C$118,C13,)</formula>
    </cfRule>
  </conditionalFormatting>
  <conditionalFormatting sqref="C13">
    <cfRule type="cellIs" dxfId="628" priority="608" operator="equal">
      <formula>"asd"</formula>
    </cfRule>
  </conditionalFormatting>
  <conditionalFormatting sqref="C13">
    <cfRule type="cellIs" dxfId="627" priority="607" operator="equal">
      <formula>MATCH($C$84:$C$118,C13,)</formula>
    </cfRule>
  </conditionalFormatting>
  <conditionalFormatting sqref="C13">
    <cfRule type="cellIs" dxfId="626" priority="606" operator="equal">
      <formula>"asd"</formula>
    </cfRule>
  </conditionalFormatting>
  <conditionalFormatting sqref="C13">
    <cfRule type="cellIs" dxfId="625" priority="605" operator="equal">
      <formula>MATCH($C$84:$C$118,C13,)</formula>
    </cfRule>
  </conditionalFormatting>
  <conditionalFormatting sqref="C13">
    <cfRule type="cellIs" dxfId="624" priority="604" operator="equal">
      <formula>"asd"</formula>
    </cfRule>
  </conditionalFormatting>
  <conditionalFormatting sqref="C13">
    <cfRule type="cellIs" dxfId="623" priority="603" operator="equal">
      <formula>MATCH($C$84:$C$118,C13,)</formula>
    </cfRule>
  </conditionalFormatting>
  <conditionalFormatting sqref="C13">
    <cfRule type="cellIs" dxfId="622" priority="602" operator="equal">
      <formula>"asd"</formula>
    </cfRule>
  </conditionalFormatting>
  <conditionalFormatting sqref="C13">
    <cfRule type="cellIs" dxfId="621" priority="601" operator="equal">
      <formula>MATCH($C$84:$C$118,C13,)</formula>
    </cfRule>
  </conditionalFormatting>
  <conditionalFormatting sqref="C13">
    <cfRule type="cellIs" dxfId="620" priority="600" operator="equal">
      <formula>"asd"</formula>
    </cfRule>
  </conditionalFormatting>
  <conditionalFormatting sqref="C13">
    <cfRule type="cellIs" dxfId="619" priority="599" operator="equal">
      <formula>MATCH($C$84:$C$118,C13,)</formula>
    </cfRule>
  </conditionalFormatting>
  <conditionalFormatting sqref="C13">
    <cfRule type="cellIs" dxfId="618" priority="598" operator="equal">
      <formula>"asd"</formula>
    </cfRule>
  </conditionalFormatting>
  <conditionalFormatting sqref="C13">
    <cfRule type="cellIs" dxfId="617" priority="597" operator="equal">
      <formula>MATCH($C$84:$C$118,C13,)</formula>
    </cfRule>
  </conditionalFormatting>
  <conditionalFormatting sqref="C13">
    <cfRule type="cellIs" dxfId="616" priority="596" operator="equal">
      <formula>"asd"</formula>
    </cfRule>
  </conditionalFormatting>
  <conditionalFormatting sqref="C13">
    <cfRule type="cellIs" dxfId="615" priority="595" operator="equal">
      <formula>MATCH($C$84:$C$118,C13,)</formula>
    </cfRule>
  </conditionalFormatting>
  <conditionalFormatting sqref="C13">
    <cfRule type="cellIs" dxfId="614" priority="594" operator="equal">
      <formula>"asd"</formula>
    </cfRule>
  </conditionalFormatting>
  <conditionalFormatting sqref="C13">
    <cfRule type="cellIs" dxfId="613" priority="593" operator="equal">
      <formula>MATCH($C$84:$C$118,C13,)</formula>
    </cfRule>
  </conditionalFormatting>
  <conditionalFormatting sqref="C13">
    <cfRule type="cellIs" dxfId="612" priority="592" operator="equal">
      <formula>"asd"</formula>
    </cfRule>
  </conditionalFormatting>
  <conditionalFormatting sqref="C13">
    <cfRule type="cellIs" dxfId="611" priority="591" operator="equal">
      <formula>MATCH($C$84:$C$118,C13,)</formula>
    </cfRule>
  </conditionalFormatting>
  <conditionalFormatting sqref="C13">
    <cfRule type="cellIs" dxfId="610" priority="590" operator="equal">
      <formula>"asd"</formula>
    </cfRule>
  </conditionalFormatting>
  <conditionalFormatting sqref="C13">
    <cfRule type="cellIs" dxfId="609" priority="589" operator="equal">
      <formula>MATCH($C$84:$C$118,C13,)</formula>
    </cfRule>
  </conditionalFormatting>
  <conditionalFormatting sqref="C13">
    <cfRule type="cellIs" dxfId="608" priority="588" operator="equal">
      <formula>"asd"</formula>
    </cfRule>
  </conditionalFormatting>
  <conditionalFormatting sqref="C13">
    <cfRule type="cellIs" dxfId="607" priority="587" operator="equal">
      <formula>MATCH($C$84:$C$118,C13,)</formula>
    </cfRule>
  </conditionalFormatting>
  <conditionalFormatting sqref="C13">
    <cfRule type="cellIs" dxfId="606" priority="586" operator="equal">
      <formula>"asd"</formula>
    </cfRule>
  </conditionalFormatting>
  <conditionalFormatting sqref="C13">
    <cfRule type="cellIs" dxfId="605" priority="585" operator="equal">
      <formula>MATCH($C$84:$C$118,C13,)</formula>
    </cfRule>
  </conditionalFormatting>
  <conditionalFormatting sqref="C13">
    <cfRule type="cellIs" dxfId="604" priority="584" operator="equal">
      <formula>"asd"</formula>
    </cfRule>
  </conditionalFormatting>
  <conditionalFormatting sqref="C13">
    <cfRule type="cellIs" dxfId="603" priority="583" operator="equal">
      <formula>MATCH($C$84:$C$118,C13,)</formula>
    </cfRule>
  </conditionalFormatting>
  <conditionalFormatting sqref="C13">
    <cfRule type="cellIs" dxfId="602" priority="582" operator="equal">
      <formula>"asd"</formula>
    </cfRule>
  </conditionalFormatting>
  <conditionalFormatting sqref="C13">
    <cfRule type="cellIs" dxfId="601" priority="581" operator="equal">
      <formula>MATCH($C$84:$C$118,C13,)</formula>
    </cfRule>
  </conditionalFormatting>
  <conditionalFormatting sqref="C13">
    <cfRule type="cellIs" dxfId="600" priority="580" operator="equal">
      <formula>"asd"</formula>
    </cfRule>
  </conditionalFormatting>
  <conditionalFormatting sqref="C13">
    <cfRule type="cellIs" dxfId="599" priority="579" operator="equal">
      <formula>MATCH($C$84:$C$118,C13,)</formula>
    </cfRule>
  </conditionalFormatting>
  <conditionalFormatting sqref="C13">
    <cfRule type="cellIs" dxfId="598" priority="578" operator="equal">
      <formula>"asd"</formula>
    </cfRule>
  </conditionalFormatting>
  <conditionalFormatting sqref="C13">
    <cfRule type="cellIs" dxfId="597" priority="577" operator="equal">
      <formula>MATCH($C$84:$C$118,C13,)</formula>
    </cfRule>
  </conditionalFormatting>
  <conditionalFormatting sqref="C13">
    <cfRule type="cellIs" dxfId="596" priority="576" operator="equal">
      <formula>"asd"</formula>
    </cfRule>
  </conditionalFormatting>
  <conditionalFormatting sqref="C13">
    <cfRule type="cellIs" dxfId="595" priority="575" operator="equal">
      <formula>MATCH($C$84:$C$118,C13,)</formula>
    </cfRule>
  </conditionalFormatting>
  <conditionalFormatting sqref="C13">
    <cfRule type="cellIs" dxfId="594" priority="574" operator="equal">
      <formula>"asd"</formula>
    </cfRule>
  </conditionalFormatting>
  <conditionalFormatting sqref="C13">
    <cfRule type="cellIs" dxfId="593" priority="573" operator="equal">
      <formula>MATCH($C$84:$C$118,C13,)</formula>
    </cfRule>
  </conditionalFormatting>
  <conditionalFormatting sqref="C13">
    <cfRule type="cellIs" dxfId="592" priority="572" operator="equal">
      <formula>"asd"</formula>
    </cfRule>
  </conditionalFormatting>
  <conditionalFormatting sqref="C13">
    <cfRule type="cellIs" dxfId="591" priority="571" operator="equal">
      <formula>MATCH($C$84:$C$118,C13,)</formula>
    </cfRule>
  </conditionalFormatting>
  <conditionalFormatting sqref="C13">
    <cfRule type="cellIs" dxfId="590" priority="570" operator="equal">
      <formula>"asd"</formula>
    </cfRule>
  </conditionalFormatting>
  <conditionalFormatting sqref="C13">
    <cfRule type="cellIs" dxfId="589" priority="569" operator="equal">
      <formula>MATCH($C$84:$C$118,C13,)</formula>
    </cfRule>
  </conditionalFormatting>
  <conditionalFormatting sqref="C13">
    <cfRule type="cellIs" dxfId="588" priority="568" operator="equal">
      <formula>"asd"</formula>
    </cfRule>
  </conditionalFormatting>
  <conditionalFormatting sqref="C13">
    <cfRule type="cellIs" dxfId="587" priority="567" operator="equal">
      <formula>MATCH($C$84:$C$118,C13,)</formula>
    </cfRule>
  </conditionalFormatting>
  <conditionalFormatting sqref="C13">
    <cfRule type="cellIs" dxfId="586" priority="566" operator="equal">
      <formula>"asd"</formula>
    </cfRule>
  </conditionalFormatting>
  <conditionalFormatting sqref="C13">
    <cfRule type="cellIs" dxfId="585" priority="565" operator="equal">
      <formula>MATCH($C$84:$C$118,C13,)</formula>
    </cfRule>
  </conditionalFormatting>
  <conditionalFormatting sqref="C13">
    <cfRule type="cellIs" dxfId="584" priority="564" operator="equal">
      <formula>"asd"</formula>
    </cfRule>
  </conditionalFormatting>
  <conditionalFormatting sqref="C13">
    <cfRule type="cellIs" dxfId="583" priority="563" operator="equal">
      <formula>MATCH($C$84:$C$118,C13,)</formula>
    </cfRule>
  </conditionalFormatting>
  <conditionalFormatting sqref="C13">
    <cfRule type="cellIs" dxfId="582" priority="562" operator="equal">
      <formula>"asd"</formula>
    </cfRule>
  </conditionalFormatting>
  <conditionalFormatting sqref="C13">
    <cfRule type="cellIs" dxfId="581" priority="561" operator="equal">
      <formula>MATCH($C$84:$C$118,C13,)</formula>
    </cfRule>
  </conditionalFormatting>
  <conditionalFormatting sqref="C13">
    <cfRule type="cellIs" dxfId="580" priority="560" operator="equal">
      <formula>"asd"</formula>
    </cfRule>
  </conditionalFormatting>
  <conditionalFormatting sqref="C13">
    <cfRule type="cellIs" dxfId="579" priority="559" operator="equal">
      <formula>MATCH($C$84:$C$118,C13,)</formula>
    </cfRule>
  </conditionalFormatting>
  <conditionalFormatting sqref="C13">
    <cfRule type="cellIs" dxfId="578" priority="558" operator="equal">
      <formula>"asd"</formula>
    </cfRule>
  </conditionalFormatting>
  <conditionalFormatting sqref="C13">
    <cfRule type="cellIs" dxfId="577" priority="557" operator="equal">
      <formula>MATCH($C$84:$C$118,C13,)</formula>
    </cfRule>
  </conditionalFormatting>
  <conditionalFormatting sqref="C13">
    <cfRule type="cellIs" dxfId="576" priority="556" operator="equal">
      <formula>"asd"</formula>
    </cfRule>
  </conditionalFormatting>
  <conditionalFormatting sqref="C13">
    <cfRule type="cellIs" dxfId="575" priority="555" operator="equal">
      <formula>MATCH($C$84:$C$118,C13,)</formula>
    </cfRule>
  </conditionalFormatting>
  <conditionalFormatting sqref="C13">
    <cfRule type="cellIs" dxfId="574" priority="554" operator="equal">
      <formula>"asd"</formula>
    </cfRule>
  </conditionalFormatting>
  <conditionalFormatting sqref="C13">
    <cfRule type="cellIs" dxfId="573" priority="553" operator="equal">
      <formula>MATCH($C$84:$C$118,C13,)</formula>
    </cfRule>
  </conditionalFormatting>
  <conditionalFormatting sqref="C13">
    <cfRule type="cellIs" dxfId="572" priority="552" operator="equal">
      <formula>"asd"</formula>
    </cfRule>
  </conditionalFormatting>
  <conditionalFormatting sqref="C13">
    <cfRule type="cellIs" dxfId="571" priority="551" operator="equal">
      <formula>MATCH($C$84:$C$118,C13,)</formula>
    </cfRule>
  </conditionalFormatting>
  <conditionalFormatting sqref="C13">
    <cfRule type="cellIs" dxfId="570" priority="550" operator="equal">
      <formula>"asd"</formula>
    </cfRule>
  </conditionalFormatting>
  <conditionalFormatting sqref="C13">
    <cfRule type="cellIs" dxfId="569" priority="549" operator="equal">
      <formula>MATCH($C$84:$C$118,C13,)</formula>
    </cfRule>
  </conditionalFormatting>
  <conditionalFormatting sqref="C13">
    <cfRule type="cellIs" dxfId="568" priority="548" operator="equal">
      <formula>"asd"</formula>
    </cfRule>
  </conditionalFormatting>
  <conditionalFormatting sqref="C13">
    <cfRule type="cellIs" dxfId="567" priority="547" operator="equal">
      <formula>MATCH($C$84:$C$118,C13,)</formula>
    </cfRule>
  </conditionalFormatting>
  <conditionalFormatting sqref="C27">
    <cfRule type="cellIs" dxfId="566" priority="546" operator="equal">
      <formula>"asd"</formula>
    </cfRule>
  </conditionalFormatting>
  <conditionalFormatting sqref="C27">
    <cfRule type="cellIs" dxfId="565" priority="545" operator="equal">
      <formula>MATCH($C$84:$C$118,C27,)</formula>
    </cfRule>
  </conditionalFormatting>
  <conditionalFormatting sqref="C27">
    <cfRule type="cellIs" dxfId="564" priority="544" operator="equal">
      <formula>"asd"</formula>
    </cfRule>
  </conditionalFormatting>
  <conditionalFormatting sqref="C27">
    <cfRule type="cellIs" dxfId="563" priority="543" operator="equal">
      <formula>MATCH($C$84:$C$118,C27,)</formula>
    </cfRule>
  </conditionalFormatting>
  <conditionalFormatting sqref="C27">
    <cfRule type="cellIs" dxfId="562" priority="542" operator="equal">
      <formula>"asd"</formula>
    </cfRule>
  </conditionalFormatting>
  <conditionalFormatting sqref="C27">
    <cfRule type="cellIs" dxfId="561" priority="541" operator="equal">
      <formula>MATCH($C$84:$C$118,C27,)</formula>
    </cfRule>
  </conditionalFormatting>
  <conditionalFormatting sqref="C27">
    <cfRule type="cellIs" dxfId="560" priority="540" operator="equal">
      <formula>"asd"</formula>
    </cfRule>
  </conditionalFormatting>
  <conditionalFormatting sqref="C27">
    <cfRule type="cellIs" dxfId="559" priority="539" operator="equal">
      <formula>MATCH($C$84:$C$118,C27,)</formula>
    </cfRule>
  </conditionalFormatting>
  <conditionalFormatting sqref="C27">
    <cfRule type="cellIs" dxfId="558" priority="538" operator="equal">
      <formula>"asd"</formula>
    </cfRule>
  </conditionalFormatting>
  <conditionalFormatting sqref="C27">
    <cfRule type="cellIs" dxfId="557" priority="537" operator="equal">
      <formula>MATCH($C$84:$C$118,C27,)</formula>
    </cfRule>
  </conditionalFormatting>
  <conditionalFormatting sqref="C27">
    <cfRule type="cellIs" dxfId="556" priority="536" operator="equal">
      <formula>"asd"</formula>
    </cfRule>
  </conditionalFormatting>
  <conditionalFormatting sqref="C27">
    <cfRule type="cellIs" dxfId="555" priority="535" operator="equal">
      <formula>MATCH($C$84:$C$118,C27,)</formula>
    </cfRule>
  </conditionalFormatting>
  <conditionalFormatting sqref="C27">
    <cfRule type="cellIs" dxfId="554" priority="534" operator="equal">
      <formula>"asd"</formula>
    </cfRule>
  </conditionalFormatting>
  <conditionalFormatting sqref="C27">
    <cfRule type="cellIs" dxfId="553" priority="533" operator="equal">
      <formula>MATCH($C$84:$C$118,C27,)</formula>
    </cfRule>
  </conditionalFormatting>
  <conditionalFormatting sqref="C27">
    <cfRule type="cellIs" dxfId="552" priority="532" operator="equal">
      <formula>"asd"</formula>
    </cfRule>
  </conditionalFormatting>
  <conditionalFormatting sqref="C27">
    <cfRule type="cellIs" dxfId="551" priority="531" operator="equal">
      <formula>MATCH($C$84:$C$118,C27,)</formula>
    </cfRule>
  </conditionalFormatting>
  <conditionalFormatting sqref="C27">
    <cfRule type="cellIs" dxfId="550" priority="530" operator="equal">
      <formula>"asd"</formula>
    </cfRule>
  </conditionalFormatting>
  <conditionalFormatting sqref="C27">
    <cfRule type="cellIs" dxfId="549" priority="529" operator="equal">
      <formula>MATCH($C$84:$C$118,C27,)</formula>
    </cfRule>
  </conditionalFormatting>
  <conditionalFormatting sqref="C27">
    <cfRule type="cellIs" dxfId="548" priority="528" operator="equal">
      <formula>"asd"</formula>
    </cfRule>
  </conditionalFormatting>
  <conditionalFormatting sqref="C27">
    <cfRule type="cellIs" dxfId="547" priority="527" operator="equal">
      <formula>MATCH($C$84:$C$118,C27,)</formula>
    </cfRule>
  </conditionalFormatting>
  <conditionalFormatting sqref="C27">
    <cfRule type="cellIs" dxfId="546" priority="526" operator="equal">
      <formula>"asd"</formula>
    </cfRule>
  </conditionalFormatting>
  <conditionalFormatting sqref="C27">
    <cfRule type="cellIs" dxfId="545" priority="525" operator="equal">
      <formula>MATCH($C$84:$C$118,C27,)</formula>
    </cfRule>
  </conditionalFormatting>
  <conditionalFormatting sqref="C27">
    <cfRule type="cellIs" dxfId="544" priority="524" operator="equal">
      <formula>"asd"</formula>
    </cfRule>
  </conditionalFormatting>
  <conditionalFormatting sqref="C27">
    <cfRule type="cellIs" dxfId="543" priority="523" operator="equal">
      <formula>MATCH($C$84:$C$118,C27,)</formula>
    </cfRule>
  </conditionalFormatting>
  <conditionalFormatting sqref="C27">
    <cfRule type="cellIs" dxfId="542" priority="522" operator="equal">
      <formula>"asd"</formula>
    </cfRule>
  </conditionalFormatting>
  <conditionalFormatting sqref="C27">
    <cfRule type="cellIs" dxfId="541" priority="521" operator="equal">
      <formula>MATCH($C$84:$C$118,C27,)</formula>
    </cfRule>
  </conditionalFormatting>
  <conditionalFormatting sqref="C27">
    <cfRule type="cellIs" dxfId="540" priority="520" operator="equal">
      <formula>"asd"</formula>
    </cfRule>
  </conditionalFormatting>
  <conditionalFormatting sqref="C27">
    <cfRule type="cellIs" dxfId="539" priority="519" operator="equal">
      <formula>MATCH($C$84:$C$118,C27,)</formula>
    </cfRule>
  </conditionalFormatting>
  <conditionalFormatting sqref="C27">
    <cfRule type="cellIs" dxfId="538" priority="518" operator="equal">
      <formula>"asd"</formula>
    </cfRule>
  </conditionalFormatting>
  <conditionalFormatting sqref="C27">
    <cfRule type="cellIs" dxfId="537" priority="517" operator="equal">
      <formula>MATCH($C$84:$C$118,C27,)</formula>
    </cfRule>
  </conditionalFormatting>
  <conditionalFormatting sqref="C27">
    <cfRule type="cellIs" dxfId="536" priority="516" operator="equal">
      <formula>"asd"</formula>
    </cfRule>
  </conditionalFormatting>
  <conditionalFormatting sqref="C27">
    <cfRule type="cellIs" dxfId="535" priority="515" operator="equal">
      <formula>MATCH($C$84:$C$118,C27,)</formula>
    </cfRule>
  </conditionalFormatting>
  <conditionalFormatting sqref="C27">
    <cfRule type="cellIs" dxfId="534" priority="514" operator="equal">
      <formula>"asd"</formula>
    </cfRule>
  </conditionalFormatting>
  <conditionalFormatting sqref="C27">
    <cfRule type="cellIs" dxfId="533" priority="513" operator="equal">
      <formula>MATCH($C$84:$C$118,C27,)</formula>
    </cfRule>
  </conditionalFormatting>
  <conditionalFormatting sqref="C27">
    <cfRule type="cellIs" dxfId="532" priority="512" operator="equal">
      <formula>"asd"</formula>
    </cfRule>
  </conditionalFormatting>
  <conditionalFormatting sqref="C27">
    <cfRule type="cellIs" dxfId="531" priority="511" operator="equal">
      <formula>MATCH($C$84:$C$118,C27,)</formula>
    </cfRule>
  </conditionalFormatting>
  <conditionalFormatting sqref="C27">
    <cfRule type="cellIs" dxfId="530" priority="510" operator="equal">
      <formula>"asd"</formula>
    </cfRule>
  </conditionalFormatting>
  <conditionalFormatting sqref="C27">
    <cfRule type="cellIs" dxfId="529" priority="509" operator="equal">
      <formula>MATCH($C$84:$C$118,C27,)</formula>
    </cfRule>
  </conditionalFormatting>
  <conditionalFormatting sqref="C27">
    <cfRule type="cellIs" dxfId="528" priority="508" operator="equal">
      <formula>"asd"</formula>
    </cfRule>
  </conditionalFormatting>
  <conditionalFormatting sqref="C27">
    <cfRule type="cellIs" dxfId="527" priority="507" operator="equal">
      <formula>MATCH($C$84:$C$118,C27,)</formula>
    </cfRule>
  </conditionalFormatting>
  <conditionalFormatting sqref="C27">
    <cfRule type="cellIs" dxfId="526" priority="506" operator="equal">
      <formula>"asd"</formula>
    </cfRule>
  </conditionalFormatting>
  <conditionalFormatting sqref="C27">
    <cfRule type="cellIs" dxfId="525" priority="505" operator="equal">
      <formula>MATCH($C$84:$C$118,C27,)</formula>
    </cfRule>
  </conditionalFormatting>
  <conditionalFormatting sqref="C27">
    <cfRule type="cellIs" dxfId="524" priority="504" operator="equal">
      <formula>"asd"</formula>
    </cfRule>
  </conditionalFormatting>
  <conditionalFormatting sqref="C27">
    <cfRule type="cellIs" dxfId="523" priority="503" operator="equal">
      <formula>MATCH($C$84:$C$118,C27,)</formula>
    </cfRule>
  </conditionalFormatting>
  <conditionalFormatting sqref="C27">
    <cfRule type="cellIs" dxfId="522" priority="502" operator="equal">
      <formula>"asd"</formula>
    </cfRule>
  </conditionalFormatting>
  <conditionalFormatting sqref="C27">
    <cfRule type="cellIs" dxfId="521" priority="501" operator="equal">
      <formula>MATCH($C$84:$C$118,C27,)</formula>
    </cfRule>
  </conditionalFormatting>
  <conditionalFormatting sqref="C27">
    <cfRule type="cellIs" dxfId="520" priority="500" operator="equal">
      <formula>"asd"</formula>
    </cfRule>
  </conditionalFormatting>
  <conditionalFormatting sqref="C27">
    <cfRule type="cellIs" dxfId="519" priority="499" operator="equal">
      <formula>MATCH($C$84:$C$118,C27,)</formula>
    </cfRule>
  </conditionalFormatting>
  <conditionalFormatting sqref="C27">
    <cfRule type="cellIs" dxfId="518" priority="498" operator="equal">
      <formula>"asd"</formula>
    </cfRule>
  </conditionalFormatting>
  <conditionalFormatting sqref="C27">
    <cfRule type="cellIs" dxfId="517" priority="497" operator="equal">
      <formula>MATCH($C$84:$C$118,C27,)</formula>
    </cfRule>
  </conditionalFormatting>
  <conditionalFormatting sqref="C27">
    <cfRule type="cellIs" dxfId="516" priority="496" operator="equal">
      <formula>"asd"</formula>
    </cfRule>
  </conditionalFormatting>
  <conditionalFormatting sqref="C27">
    <cfRule type="cellIs" dxfId="515" priority="495" operator="equal">
      <formula>MATCH($C$84:$C$118,C27,)</formula>
    </cfRule>
  </conditionalFormatting>
  <conditionalFormatting sqref="C27">
    <cfRule type="cellIs" dxfId="514" priority="494" operator="equal">
      <formula>"asd"</formula>
    </cfRule>
  </conditionalFormatting>
  <conditionalFormatting sqref="C27">
    <cfRule type="cellIs" dxfId="513" priority="493" operator="equal">
      <formula>MATCH($C$84:$C$118,C27,)</formula>
    </cfRule>
  </conditionalFormatting>
  <conditionalFormatting sqref="C27">
    <cfRule type="cellIs" dxfId="512" priority="492" operator="equal">
      <formula>"asd"</formula>
    </cfRule>
  </conditionalFormatting>
  <conditionalFormatting sqref="C27">
    <cfRule type="cellIs" dxfId="511" priority="491" operator="equal">
      <formula>MATCH($C$84:$C$118,C27,)</formula>
    </cfRule>
  </conditionalFormatting>
  <conditionalFormatting sqref="C27">
    <cfRule type="cellIs" dxfId="510" priority="490" operator="equal">
      <formula>"asd"</formula>
    </cfRule>
  </conditionalFormatting>
  <conditionalFormatting sqref="C27">
    <cfRule type="cellIs" dxfId="509" priority="489" operator="equal">
      <formula>MATCH($C$84:$C$118,C27,)</formula>
    </cfRule>
  </conditionalFormatting>
  <conditionalFormatting sqref="C27">
    <cfRule type="cellIs" dxfId="508" priority="488" operator="equal">
      <formula>"asd"</formula>
    </cfRule>
  </conditionalFormatting>
  <conditionalFormatting sqref="C27">
    <cfRule type="cellIs" dxfId="507" priority="487" operator="equal">
      <formula>MATCH($C$84:$C$118,C27,)</formula>
    </cfRule>
  </conditionalFormatting>
  <conditionalFormatting sqref="C27">
    <cfRule type="cellIs" dxfId="506" priority="486" operator="equal">
      <formula>"asd"</formula>
    </cfRule>
  </conditionalFormatting>
  <conditionalFormatting sqref="C27">
    <cfRule type="cellIs" dxfId="505" priority="485" operator="equal">
      <formula>MATCH($C$84:$C$118,C27,)</formula>
    </cfRule>
  </conditionalFormatting>
  <conditionalFormatting sqref="C27">
    <cfRule type="cellIs" dxfId="504" priority="484" operator="equal">
      <formula>"asd"</formula>
    </cfRule>
  </conditionalFormatting>
  <conditionalFormatting sqref="C27">
    <cfRule type="cellIs" dxfId="503" priority="483" operator="equal">
      <formula>MATCH($C$84:$C$118,C27,)</formula>
    </cfRule>
  </conditionalFormatting>
  <conditionalFormatting sqref="C27">
    <cfRule type="cellIs" dxfId="502" priority="482" operator="equal">
      <formula>"asd"</formula>
    </cfRule>
  </conditionalFormatting>
  <conditionalFormatting sqref="C27">
    <cfRule type="cellIs" dxfId="501" priority="481" operator="equal">
      <formula>MATCH($C$84:$C$118,C27,)</formula>
    </cfRule>
  </conditionalFormatting>
  <conditionalFormatting sqref="C27">
    <cfRule type="cellIs" dxfId="500" priority="480" operator="equal">
      <formula>"asd"</formula>
    </cfRule>
  </conditionalFormatting>
  <conditionalFormatting sqref="C27">
    <cfRule type="cellIs" dxfId="499" priority="479" operator="equal">
      <formula>MATCH($C$84:$C$118,C27,)</formula>
    </cfRule>
  </conditionalFormatting>
  <conditionalFormatting sqref="C27">
    <cfRule type="cellIs" dxfId="498" priority="478" operator="equal">
      <formula>"asd"</formula>
    </cfRule>
  </conditionalFormatting>
  <conditionalFormatting sqref="C27">
    <cfRule type="cellIs" dxfId="497" priority="477" operator="equal">
      <formula>MATCH($C$84:$C$118,C27,)</formula>
    </cfRule>
  </conditionalFormatting>
  <conditionalFormatting sqref="C27">
    <cfRule type="cellIs" dxfId="496" priority="476" operator="equal">
      <formula>"asd"</formula>
    </cfRule>
  </conditionalFormatting>
  <conditionalFormatting sqref="C27">
    <cfRule type="cellIs" dxfId="495" priority="475" operator="equal">
      <formula>MATCH($C$84:$C$118,C27,)</formula>
    </cfRule>
  </conditionalFormatting>
  <conditionalFormatting sqref="C27">
    <cfRule type="cellIs" dxfId="494" priority="474" operator="equal">
      <formula>"asd"</formula>
    </cfRule>
  </conditionalFormatting>
  <conditionalFormatting sqref="C27">
    <cfRule type="cellIs" dxfId="493" priority="473" operator="equal">
      <formula>MATCH($C$84:$C$118,C27,)</formula>
    </cfRule>
  </conditionalFormatting>
  <conditionalFormatting sqref="C27">
    <cfRule type="cellIs" dxfId="492" priority="472" operator="equal">
      <formula>"asd"</formula>
    </cfRule>
  </conditionalFormatting>
  <conditionalFormatting sqref="C27">
    <cfRule type="cellIs" dxfId="491" priority="471" operator="equal">
      <formula>MATCH($C$84:$C$118,C27,)</formula>
    </cfRule>
  </conditionalFormatting>
  <conditionalFormatting sqref="C27">
    <cfRule type="cellIs" dxfId="490" priority="470" operator="equal">
      <formula>"asd"</formula>
    </cfRule>
  </conditionalFormatting>
  <conditionalFormatting sqref="C27">
    <cfRule type="cellIs" dxfId="489" priority="469" operator="equal">
      <formula>MATCH($C$84:$C$118,C27,)</formula>
    </cfRule>
  </conditionalFormatting>
  <conditionalFormatting sqref="C27">
    <cfRule type="cellIs" dxfId="488" priority="468" operator="equal">
      <formula>"asd"</formula>
    </cfRule>
  </conditionalFormatting>
  <conditionalFormatting sqref="C27">
    <cfRule type="cellIs" dxfId="487" priority="467" operator="equal">
      <formula>MATCH($C$84:$C$118,C27,)</formula>
    </cfRule>
  </conditionalFormatting>
  <conditionalFormatting sqref="C27">
    <cfRule type="cellIs" dxfId="486" priority="466" operator="equal">
      <formula>"asd"</formula>
    </cfRule>
  </conditionalFormatting>
  <conditionalFormatting sqref="C27">
    <cfRule type="cellIs" dxfId="485" priority="465" operator="equal">
      <formula>MATCH($C$84:$C$118,C27,)</formula>
    </cfRule>
  </conditionalFormatting>
  <conditionalFormatting sqref="C27">
    <cfRule type="cellIs" dxfId="484" priority="464" operator="equal">
      <formula>"asd"</formula>
    </cfRule>
  </conditionalFormatting>
  <conditionalFormatting sqref="C27">
    <cfRule type="cellIs" dxfId="483" priority="463" operator="equal">
      <formula>MATCH($C$84:$C$118,C27,)</formula>
    </cfRule>
  </conditionalFormatting>
  <conditionalFormatting sqref="C27">
    <cfRule type="cellIs" dxfId="482" priority="462" operator="equal">
      <formula>"asd"</formula>
    </cfRule>
  </conditionalFormatting>
  <conditionalFormatting sqref="C27">
    <cfRule type="cellIs" dxfId="481" priority="461" operator="equal">
      <formula>MATCH($C$84:$C$118,C27,)</formula>
    </cfRule>
  </conditionalFormatting>
  <conditionalFormatting sqref="C27">
    <cfRule type="cellIs" dxfId="480" priority="460" operator="equal">
      <formula>"asd"</formula>
    </cfRule>
  </conditionalFormatting>
  <conditionalFormatting sqref="C27">
    <cfRule type="cellIs" dxfId="479" priority="459" operator="equal">
      <formula>MATCH($C$84:$C$118,C27,)</formula>
    </cfRule>
  </conditionalFormatting>
  <conditionalFormatting sqref="C27">
    <cfRule type="cellIs" dxfId="478" priority="458" operator="equal">
      <formula>"asd"</formula>
    </cfRule>
  </conditionalFormatting>
  <conditionalFormatting sqref="C27">
    <cfRule type="cellIs" dxfId="477" priority="457" operator="equal">
      <formula>MATCH($C$84:$C$118,C27,)</formula>
    </cfRule>
  </conditionalFormatting>
  <conditionalFormatting sqref="C27">
    <cfRule type="cellIs" dxfId="476" priority="456" operator="equal">
      <formula>"asd"</formula>
    </cfRule>
  </conditionalFormatting>
  <conditionalFormatting sqref="C27">
    <cfRule type="cellIs" dxfId="475" priority="455" operator="equal">
      <formula>MATCH($C$84:$C$118,C27,)</formula>
    </cfRule>
  </conditionalFormatting>
  <conditionalFormatting sqref="C27">
    <cfRule type="cellIs" dxfId="474" priority="454" operator="equal">
      <formula>"asd"</formula>
    </cfRule>
  </conditionalFormatting>
  <conditionalFormatting sqref="C27">
    <cfRule type="cellIs" dxfId="473" priority="453" operator="equal">
      <formula>MATCH($C$84:$C$118,C27,)</formula>
    </cfRule>
  </conditionalFormatting>
  <conditionalFormatting sqref="C27">
    <cfRule type="cellIs" dxfId="472" priority="452" operator="equal">
      <formula>"asd"</formula>
    </cfRule>
  </conditionalFormatting>
  <conditionalFormatting sqref="C27">
    <cfRule type="cellIs" dxfId="471" priority="451" operator="equal">
      <formula>MATCH($C$84:$C$118,C27,)</formula>
    </cfRule>
  </conditionalFormatting>
  <conditionalFormatting sqref="C27">
    <cfRule type="cellIs" dxfId="470" priority="450" operator="equal">
      <formula>"asd"</formula>
    </cfRule>
  </conditionalFormatting>
  <conditionalFormatting sqref="C27">
    <cfRule type="cellIs" dxfId="469" priority="449" operator="equal">
      <formula>MATCH($C$84:$C$118,C27,)</formula>
    </cfRule>
  </conditionalFormatting>
  <conditionalFormatting sqref="C27">
    <cfRule type="cellIs" dxfId="468" priority="448" operator="equal">
      <formula>"asd"</formula>
    </cfRule>
  </conditionalFormatting>
  <conditionalFormatting sqref="C27">
    <cfRule type="cellIs" dxfId="467" priority="447" operator="equal">
      <formula>MATCH($C$84:$C$118,C27,)</formula>
    </cfRule>
  </conditionalFormatting>
  <conditionalFormatting sqref="C27">
    <cfRule type="cellIs" dxfId="466" priority="446" operator="equal">
      <formula>"asd"</formula>
    </cfRule>
  </conditionalFormatting>
  <conditionalFormatting sqref="C27">
    <cfRule type="cellIs" dxfId="465" priority="445" operator="equal">
      <formula>MATCH($C$84:$C$118,C27,)</formula>
    </cfRule>
  </conditionalFormatting>
  <conditionalFormatting sqref="C27">
    <cfRule type="cellIs" dxfId="464" priority="444" operator="equal">
      <formula>"asd"</formula>
    </cfRule>
  </conditionalFormatting>
  <conditionalFormatting sqref="C27">
    <cfRule type="cellIs" dxfId="463" priority="443" operator="equal">
      <formula>MATCH($C$84:$C$118,C27,)</formula>
    </cfRule>
  </conditionalFormatting>
  <conditionalFormatting sqref="C27">
    <cfRule type="cellIs" dxfId="462" priority="442" operator="equal">
      <formula>"asd"</formula>
    </cfRule>
  </conditionalFormatting>
  <conditionalFormatting sqref="C27">
    <cfRule type="cellIs" dxfId="461" priority="441" operator="equal">
      <formula>MATCH($C$84:$C$118,C27,)</formula>
    </cfRule>
  </conditionalFormatting>
  <conditionalFormatting sqref="C27">
    <cfRule type="cellIs" dxfId="460" priority="440" operator="equal">
      <formula>"asd"</formula>
    </cfRule>
  </conditionalFormatting>
  <conditionalFormatting sqref="C27">
    <cfRule type="cellIs" dxfId="459" priority="439" operator="equal">
      <formula>MATCH($C$84:$C$118,C27,)</formula>
    </cfRule>
  </conditionalFormatting>
  <conditionalFormatting sqref="C27">
    <cfRule type="cellIs" dxfId="458" priority="438" operator="equal">
      <formula>"asd"</formula>
    </cfRule>
  </conditionalFormatting>
  <conditionalFormatting sqref="C27">
    <cfRule type="cellIs" dxfId="457" priority="437" operator="equal">
      <formula>MATCH($C$84:$C$118,C27,)</formula>
    </cfRule>
  </conditionalFormatting>
  <conditionalFormatting sqref="C27">
    <cfRule type="cellIs" dxfId="456" priority="436" operator="equal">
      <formula>"asd"</formula>
    </cfRule>
  </conditionalFormatting>
  <conditionalFormatting sqref="C27">
    <cfRule type="cellIs" dxfId="455" priority="435" operator="equal">
      <formula>MATCH($C$84:$C$118,C27,)</formula>
    </cfRule>
  </conditionalFormatting>
  <conditionalFormatting sqref="C27">
    <cfRule type="cellIs" dxfId="454" priority="434" operator="equal">
      <formula>"asd"</formula>
    </cfRule>
  </conditionalFormatting>
  <conditionalFormatting sqref="C27">
    <cfRule type="cellIs" dxfId="453" priority="433" operator="equal">
      <formula>MATCH($C$84:$C$118,C27,)</formula>
    </cfRule>
  </conditionalFormatting>
  <conditionalFormatting sqref="C27">
    <cfRule type="cellIs" dxfId="452" priority="432" operator="equal">
      <formula>"asd"</formula>
    </cfRule>
  </conditionalFormatting>
  <conditionalFormatting sqref="C27">
    <cfRule type="cellIs" dxfId="451" priority="431" operator="equal">
      <formula>MATCH($C$84:$C$118,C27,)</formula>
    </cfRule>
  </conditionalFormatting>
  <conditionalFormatting sqref="C27">
    <cfRule type="cellIs" dxfId="450" priority="430" operator="equal">
      <formula>"asd"</formula>
    </cfRule>
  </conditionalFormatting>
  <conditionalFormatting sqref="C27">
    <cfRule type="cellIs" dxfId="449" priority="429" operator="equal">
      <formula>MATCH($C$84:$C$118,C27,)</formula>
    </cfRule>
  </conditionalFormatting>
  <conditionalFormatting sqref="C27">
    <cfRule type="cellIs" dxfId="448" priority="428" operator="equal">
      <formula>"asd"</formula>
    </cfRule>
  </conditionalFormatting>
  <conditionalFormatting sqref="C27">
    <cfRule type="cellIs" dxfId="447" priority="427" operator="equal">
      <formula>MATCH($C$84:$C$118,C27,)</formula>
    </cfRule>
  </conditionalFormatting>
  <conditionalFormatting sqref="C27">
    <cfRule type="cellIs" dxfId="446" priority="426" operator="equal">
      <formula>"asd"</formula>
    </cfRule>
  </conditionalFormatting>
  <conditionalFormatting sqref="C27">
    <cfRule type="cellIs" dxfId="445" priority="425" operator="equal">
      <formula>MATCH($C$84:$C$118,C27,)</formula>
    </cfRule>
  </conditionalFormatting>
  <conditionalFormatting sqref="C27">
    <cfRule type="cellIs" dxfId="444" priority="424" operator="equal">
      <formula>"asd"</formula>
    </cfRule>
  </conditionalFormatting>
  <conditionalFormatting sqref="C27">
    <cfRule type="cellIs" dxfId="443" priority="423" operator="equal">
      <formula>MATCH($C$84:$C$118,C27,)</formula>
    </cfRule>
  </conditionalFormatting>
  <conditionalFormatting sqref="C27">
    <cfRule type="cellIs" dxfId="442" priority="422" operator="equal">
      <formula>"asd"</formula>
    </cfRule>
  </conditionalFormatting>
  <conditionalFormatting sqref="C27">
    <cfRule type="cellIs" dxfId="441" priority="421" operator="equal">
      <formula>MATCH($C$84:$C$118,C27,)</formula>
    </cfRule>
  </conditionalFormatting>
  <conditionalFormatting sqref="C27">
    <cfRule type="cellIs" dxfId="440" priority="420" operator="equal">
      <formula>"asd"</formula>
    </cfRule>
  </conditionalFormatting>
  <conditionalFormatting sqref="C27">
    <cfRule type="cellIs" dxfId="439" priority="419" operator="equal">
      <formula>MATCH($C$84:$C$118,C27,)</formula>
    </cfRule>
  </conditionalFormatting>
  <conditionalFormatting sqref="C27">
    <cfRule type="cellIs" dxfId="438" priority="418" operator="equal">
      <formula>"asd"</formula>
    </cfRule>
  </conditionalFormatting>
  <conditionalFormatting sqref="C27">
    <cfRule type="cellIs" dxfId="437" priority="417" operator="equal">
      <formula>MATCH($C$84:$C$118,C27,)</formula>
    </cfRule>
  </conditionalFormatting>
  <conditionalFormatting sqref="C27">
    <cfRule type="cellIs" dxfId="436" priority="416" operator="equal">
      <formula>"asd"</formula>
    </cfRule>
  </conditionalFormatting>
  <conditionalFormatting sqref="C27">
    <cfRule type="cellIs" dxfId="435" priority="415" operator="equal">
      <formula>MATCH($C$84:$C$118,C27,)</formula>
    </cfRule>
  </conditionalFormatting>
  <conditionalFormatting sqref="C27">
    <cfRule type="cellIs" dxfId="434" priority="414" operator="equal">
      <formula>"asd"</formula>
    </cfRule>
  </conditionalFormatting>
  <conditionalFormatting sqref="C27">
    <cfRule type="cellIs" dxfId="433" priority="413" operator="equal">
      <formula>MATCH($C$84:$C$118,C27,)</formula>
    </cfRule>
  </conditionalFormatting>
  <conditionalFormatting sqref="C27">
    <cfRule type="cellIs" dxfId="432" priority="412" operator="equal">
      <formula>"asd"</formula>
    </cfRule>
  </conditionalFormatting>
  <conditionalFormatting sqref="C27">
    <cfRule type="cellIs" dxfId="431" priority="411" operator="equal">
      <formula>MATCH($C$84:$C$118,C27,)</formula>
    </cfRule>
  </conditionalFormatting>
  <conditionalFormatting sqref="C27">
    <cfRule type="cellIs" dxfId="430" priority="410" operator="equal">
      <formula>"asd"</formula>
    </cfRule>
  </conditionalFormatting>
  <conditionalFormatting sqref="C27">
    <cfRule type="cellIs" dxfId="429" priority="409" operator="equal">
      <formula>MATCH($C$84:$C$118,C27,)</formula>
    </cfRule>
  </conditionalFormatting>
  <conditionalFormatting sqref="C27">
    <cfRule type="cellIs" dxfId="428" priority="408" operator="equal">
      <formula>"asd"</formula>
    </cfRule>
  </conditionalFormatting>
  <conditionalFormatting sqref="C27">
    <cfRule type="cellIs" dxfId="427" priority="407" operator="equal">
      <formula>MATCH($C$84:$C$118,C27,)</formula>
    </cfRule>
  </conditionalFormatting>
  <conditionalFormatting sqref="C27">
    <cfRule type="cellIs" dxfId="426" priority="406" operator="equal">
      <formula>"asd"</formula>
    </cfRule>
  </conditionalFormatting>
  <conditionalFormatting sqref="C27">
    <cfRule type="cellIs" dxfId="425" priority="405" operator="equal">
      <formula>MATCH($C$84:$C$118,C27,)</formula>
    </cfRule>
  </conditionalFormatting>
  <conditionalFormatting sqref="C27">
    <cfRule type="cellIs" dxfId="424" priority="404" operator="equal">
      <formula>"asd"</formula>
    </cfRule>
  </conditionalFormatting>
  <conditionalFormatting sqref="C27">
    <cfRule type="cellIs" dxfId="423" priority="403" operator="equal">
      <formula>MATCH($C$84:$C$118,C27,)</formula>
    </cfRule>
  </conditionalFormatting>
  <conditionalFormatting sqref="C27">
    <cfRule type="cellIs" dxfId="422" priority="402" operator="equal">
      <formula>"asd"</formula>
    </cfRule>
  </conditionalFormatting>
  <conditionalFormatting sqref="C27">
    <cfRule type="cellIs" dxfId="421" priority="401" operator="equal">
      <formula>MATCH($C$84:$C$118,C27,)</formula>
    </cfRule>
  </conditionalFormatting>
  <conditionalFormatting sqref="C27">
    <cfRule type="cellIs" dxfId="420" priority="400" operator="equal">
      <formula>"asd"</formula>
    </cfRule>
  </conditionalFormatting>
  <conditionalFormatting sqref="C27">
    <cfRule type="cellIs" dxfId="419" priority="399" operator="equal">
      <formula>MATCH($C$84:$C$118,C27,)</formula>
    </cfRule>
  </conditionalFormatting>
  <conditionalFormatting sqref="C27">
    <cfRule type="cellIs" dxfId="418" priority="398" operator="equal">
      <formula>"asd"</formula>
    </cfRule>
  </conditionalFormatting>
  <conditionalFormatting sqref="C27">
    <cfRule type="cellIs" dxfId="417" priority="397" operator="equal">
      <formula>MATCH($C$84:$C$118,C27,)</formula>
    </cfRule>
  </conditionalFormatting>
  <conditionalFormatting sqref="C27">
    <cfRule type="cellIs" dxfId="416" priority="396" operator="equal">
      <formula>"asd"</formula>
    </cfRule>
  </conditionalFormatting>
  <conditionalFormatting sqref="C27">
    <cfRule type="cellIs" dxfId="415" priority="395" operator="equal">
      <formula>MATCH($C$84:$C$118,C27,)</formula>
    </cfRule>
  </conditionalFormatting>
  <conditionalFormatting sqref="C27">
    <cfRule type="cellIs" dxfId="414" priority="394" operator="equal">
      <formula>"asd"</formula>
    </cfRule>
  </conditionalFormatting>
  <conditionalFormatting sqref="C27">
    <cfRule type="cellIs" dxfId="413" priority="393" operator="equal">
      <formula>MATCH($C$84:$C$118,C27,)</formula>
    </cfRule>
  </conditionalFormatting>
  <conditionalFormatting sqref="C27">
    <cfRule type="cellIs" dxfId="412" priority="392" operator="equal">
      <formula>"asd"</formula>
    </cfRule>
  </conditionalFormatting>
  <conditionalFormatting sqref="C27">
    <cfRule type="cellIs" dxfId="411" priority="391" operator="equal">
      <formula>MATCH($C$84:$C$118,C27,)</formula>
    </cfRule>
  </conditionalFormatting>
  <conditionalFormatting sqref="C27">
    <cfRule type="cellIs" dxfId="410" priority="390" operator="equal">
      <formula>"asd"</formula>
    </cfRule>
  </conditionalFormatting>
  <conditionalFormatting sqref="C27">
    <cfRule type="cellIs" dxfId="409" priority="389" operator="equal">
      <formula>MATCH($C$84:$C$118,C27,)</formula>
    </cfRule>
  </conditionalFormatting>
  <conditionalFormatting sqref="C27">
    <cfRule type="cellIs" dxfId="408" priority="388" operator="equal">
      <formula>"asd"</formula>
    </cfRule>
  </conditionalFormatting>
  <conditionalFormatting sqref="C27">
    <cfRule type="cellIs" dxfId="407" priority="387" operator="equal">
      <formula>MATCH($C$84:$C$118,C27,)</formula>
    </cfRule>
  </conditionalFormatting>
  <conditionalFormatting sqref="C27">
    <cfRule type="cellIs" dxfId="406" priority="386" operator="equal">
      <formula>"asd"</formula>
    </cfRule>
  </conditionalFormatting>
  <conditionalFormatting sqref="C27">
    <cfRule type="cellIs" dxfId="405" priority="385" operator="equal">
      <formula>MATCH($C$84:$C$118,C27,)</formula>
    </cfRule>
  </conditionalFormatting>
  <conditionalFormatting sqref="C27">
    <cfRule type="cellIs" dxfId="404" priority="384" operator="equal">
      <formula>"asd"</formula>
    </cfRule>
  </conditionalFormatting>
  <conditionalFormatting sqref="C27">
    <cfRule type="cellIs" dxfId="403" priority="383" operator="equal">
      <formula>MATCH($C$84:$C$118,C27,)</formula>
    </cfRule>
  </conditionalFormatting>
  <conditionalFormatting sqref="C27">
    <cfRule type="cellIs" dxfId="402" priority="382" operator="equal">
      <formula>"asd"</formula>
    </cfRule>
  </conditionalFormatting>
  <conditionalFormatting sqref="C27">
    <cfRule type="cellIs" dxfId="401" priority="381" operator="equal">
      <formula>MATCH($C$84:$C$118,C27,)</formula>
    </cfRule>
  </conditionalFormatting>
  <conditionalFormatting sqref="C27">
    <cfRule type="cellIs" dxfId="400" priority="380" operator="equal">
      <formula>"asd"</formula>
    </cfRule>
  </conditionalFormatting>
  <conditionalFormatting sqref="C27">
    <cfRule type="cellIs" dxfId="399" priority="379" operator="equal">
      <formula>MATCH($C$84:$C$118,C27,)</formula>
    </cfRule>
  </conditionalFormatting>
  <conditionalFormatting sqref="C27">
    <cfRule type="cellIs" dxfId="398" priority="378" operator="equal">
      <formula>"asd"</formula>
    </cfRule>
  </conditionalFormatting>
  <conditionalFormatting sqref="C27">
    <cfRule type="cellIs" dxfId="397" priority="377" operator="equal">
      <formula>MATCH($C$84:$C$118,C27,)</formula>
    </cfRule>
  </conditionalFormatting>
  <conditionalFormatting sqref="C27">
    <cfRule type="cellIs" dxfId="396" priority="376" operator="equal">
      <formula>"asd"</formula>
    </cfRule>
  </conditionalFormatting>
  <conditionalFormatting sqref="C27">
    <cfRule type="cellIs" dxfId="395" priority="375" operator="equal">
      <formula>MATCH($C$84:$C$118,C27,)</formula>
    </cfRule>
  </conditionalFormatting>
  <conditionalFormatting sqref="C27">
    <cfRule type="cellIs" dxfId="394" priority="374" operator="equal">
      <formula>"asd"</formula>
    </cfRule>
  </conditionalFormatting>
  <conditionalFormatting sqref="C27">
    <cfRule type="cellIs" dxfId="393" priority="373" operator="equal">
      <formula>MATCH($C$84:$C$118,C27,)</formula>
    </cfRule>
  </conditionalFormatting>
  <conditionalFormatting sqref="C27">
    <cfRule type="cellIs" dxfId="392" priority="372" operator="equal">
      <formula>"asd"</formula>
    </cfRule>
  </conditionalFormatting>
  <conditionalFormatting sqref="C27">
    <cfRule type="cellIs" dxfId="391" priority="371" operator="equal">
      <formula>MATCH($C$84:$C$118,C27,)</formula>
    </cfRule>
  </conditionalFormatting>
  <conditionalFormatting sqref="C27">
    <cfRule type="cellIs" dxfId="390" priority="370" operator="equal">
      <formula>"asd"</formula>
    </cfRule>
  </conditionalFormatting>
  <conditionalFormatting sqref="C27">
    <cfRule type="cellIs" dxfId="389" priority="369" operator="equal">
      <formula>MATCH($C$84:$C$118,C27,)</formula>
    </cfRule>
  </conditionalFormatting>
  <conditionalFormatting sqref="C27">
    <cfRule type="cellIs" dxfId="388" priority="368" operator="equal">
      <formula>"asd"</formula>
    </cfRule>
  </conditionalFormatting>
  <conditionalFormatting sqref="C27">
    <cfRule type="cellIs" dxfId="387" priority="367" operator="equal">
      <formula>MATCH($C$84:$C$118,C27,)</formula>
    </cfRule>
  </conditionalFormatting>
  <conditionalFormatting sqref="C27">
    <cfRule type="cellIs" dxfId="386" priority="366" operator="equal">
      <formula>"asd"</formula>
    </cfRule>
  </conditionalFormatting>
  <conditionalFormatting sqref="C27">
    <cfRule type="cellIs" dxfId="385" priority="365" operator="equal">
      <formula>MATCH($C$84:$C$118,C27,)</formula>
    </cfRule>
  </conditionalFormatting>
  <conditionalFormatting sqref="C27">
    <cfRule type="cellIs" dxfId="384" priority="364" operator="equal">
      <formula>"asd"</formula>
    </cfRule>
  </conditionalFormatting>
  <conditionalFormatting sqref="C27">
    <cfRule type="cellIs" dxfId="383" priority="363" operator="equal">
      <formula>MATCH($C$84:$C$118,C27,)</formula>
    </cfRule>
  </conditionalFormatting>
  <conditionalFormatting sqref="C27">
    <cfRule type="cellIs" dxfId="382" priority="362" operator="equal">
      <formula>"asd"</formula>
    </cfRule>
  </conditionalFormatting>
  <conditionalFormatting sqref="C27">
    <cfRule type="cellIs" dxfId="381" priority="361" operator="equal">
      <formula>MATCH($C$84:$C$118,C27,)</formula>
    </cfRule>
  </conditionalFormatting>
  <conditionalFormatting sqref="C27">
    <cfRule type="cellIs" dxfId="380" priority="360" operator="equal">
      <formula>"asd"</formula>
    </cfRule>
  </conditionalFormatting>
  <conditionalFormatting sqref="C27">
    <cfRule type="cellIs" dxfId="379" priority="359" operator="equal">
      <formula>MATCH($C$84:$C$118,C27,)</formula>
    </cfRule>
  </conditionalFormatting>
  <conditionalFormatting sqref="C27">
    <cfRule type="cellIs" dxfId="378" priority="358" operator="equal">
      <formula>"asd"</formula>
    </cfRule>
  </conditionalFormatting>
  <conditionalFormatting sqref="C27">
    <cfRule type="cellIs" dxfId="377" priority="357" operator="equal">
      <formula>MATCH($C$84:$C$118,C27,)</formula>
    </cfRule>
  </conditionalFormatting>
  <conditionalFormatting sqref="C27">
    <cfRule type="cellIs" dxfId="376" priority="356" operator="equal">
      <formula>"asd"</formula>
    </cfRule>
  </conditionalFormatting>
  <conditionalFormatting sqref="C27">
    <cfRule type="cellIs" dxfId="375" priority="355" operator="equal">
      <formula>MATCH($C$84:$C$118,C27,)</formula>
    </cfRule>
  </conditionalFormatting>
  <conditionalFormatting sqref="C27">
    <cfRule type="cellIs" dxfId="374" priority="354" operator="equal">
      <formula>"asd"</formula>
    </cfRule>
  </conditionalFormatting>
  <conditionalFormatting sqref="C27">
    <cfRule type="cellIs" dxfId="373" priority="353" operator="equal">
      <formula>MATCH($C$84:$C$118,C27,)</formula>
    </cfRule>
  </conditionalFormatting>
  <conditionalFormatting sqref="C27">
    <cfRule type="cellIs" dxfId="372" priority="352" operator="equal">
      <formula>"asd"</formula>
    </cfRule>
  </conditionalFormatting>
  <conditionalFormatting sqref="C27">
    <cfRule type="cellIs" dxfId="371" priority="351" operator="equal">
      <formula>MATCH($C$84:$C$118,C27,)</formula>
    </cfRule>
  </conditionalFormatting>
  <conditionalFormatting sqref="C27">
    <cfRule type="cellIs" dxfId="370" priority="350" operator="equal">
      <formula>"asd"</formula>
    </cfRule>
  </conditionalFormatting>
  <conditionalFormatting sqref="C27">
    <cfRule type="cellIs" dxfId="369" priority="349" operator="equal">
      <formula>MATCH($C$84:$C$118,C27,)</formula>
    </cfRule>
  </conditionalFormatting>
  <conditionalFormatting sqref="C27">
    <cfRule type="cellIs" dxfId="368" priority="348" operator="equal">
      <formula>"asd"</formula>
    </cfRule>
  </conditionalFormatting>
  <conditionalFormatting sqref="C27">
    <cfRule type="cellIs" dxfId="367" priority="347" operator="equal">
      <formula>MATCH($C$84:$C$118,C27,)</formula>
    </cfRule>
  </conditionalFormatting>
  <conditionalFormatting sqref="C27">
    <cfRule type="cellIs" dxfId="366" priority="346" operator="equal">
      <formula>"asd"</formula>
    </cfRule>
  </conditionalFormatting>
  <conditionalFormatting sqref="C27">
    <cfRule type="cellIs" dxfId="365" priority="345" operator="equal">
      <formula>MATCH($C$84:$C$118,C27,)</formula>
    </cfRule>
  </conditionalFormatting>
  <conditionalFormatting sqref="C27">
    <cfRule type="cellIs" dxfId="364" priority="344" operator="equal">
      <formula>"asd"</formula>
    </cfRule>
  </conditionalFormatting>
  <conditionalFormatting sqref="C27">
    <cfRule type="cellIs" dxfId="363" priority="343" operator="equal">
      <formula>MATCH($C$84:$C$118,C27,)</formula>
    </cfRule>
  </conditionalFormatting>
  <conditionalFormatting sqref="C27">
    <cfRule type="cellIs" dxfId="362" priority="342" operator="equal">
      <formula>"asd"</formula>
    </cfRule>
  </conditionalFormatting>
  <conditionalFormatting sqref="C27">
    <cfRule type="cellIs" dxfId="361" priority="341" operator="equal">
      <formula>MATCH($C$84:$C$118,C27,)</formula>
    </cfRule>
  </conditionalFormatting>
  <conditionalFormatting sqref="C27">
    <cfRule type="cellIs" dxfId="360" priority="340" operator="equal">
      <formula>"asd"</formula>
    </cfRule>
  </conditionalFormatting>
  <conditionalFormatting sqref="C27">
    <cfRule type="cellIs" dxfId="359" priority="339" operator="equal">
      <formula>MATCH($C$84:$C$118,C27,)</formula>
    </cfRule>
  </conditionalFormatting>
  <conditionalFormatting sqref="C27">
    <cfRule type="cellIs" dxfId="358" priority="338" operator="equal">
      <formula>"asd"</formula>
    </cfRule>
  </conditionalFormatting>
  <conditionalFormatting sqref="C27">
    <cfRule type="cellIs" dxfId="357" priority="337" operator="equal">
      <formula>MATCH($C$84:$C$118,C27,)</formula>
    </cfRule>
  </conditionalFormatting>
  <conditionalFormatting sqref="C27">
    <cfRule type="cellIs" dxfId="356" priority="336" operator="equal">
      <formula>"asd"</formula>
    </cfRule>
  </conditionalFormatting>
  <conditionalFormatting sqref="C27">
    <cfRule type="cellIs" dxfId="355" priority="335" operator="equal">
      <formula>MATCH($C$84:$C$118,C27,)</formula>
    </cfRule>
  </conditionalFormatting>
  <conditionalFormatting sqref="C27">
    <cfRule type="cellIs" dxfId="354" priority="334" operator="equal">
      <formula>"asd"</formula>
    </cfRule>
  </conditionalFormatting>
  <conditionalFormatting sqref="C27">
    <cfRule type="cellIs" dxfId="353" priority="333" operator="equal">
      <formula>MATCH($C$84:$C$118,C27,)</formula>
    </cfRule>
  </conditionalFormatting>
  <conditionalFormatting sqref="C27">
    <cfRule type="cellIs" dxfId="352" priority="332" operator="equal">
      <formula>"asd"</formula>
    </cfRule>
  </conditionalFormatting>
  <conditionalFormatting sqref="C27">
    <cfRule type="cellIs" dxfId="351" priority="331" operator="equal">
      <formula>MATCH($C$84:$C$118,C27,)</formula>
    </cfRule>
  </conditionalFormatting>
  <conditionalFormatting sqref="C27">
    <cfRule type="cellIs" dxfId="350" priority="330" operator="equal">
      <formula>"asd"</formula>
    </cfRule>
  </conditionalFormatting>
  <conditionalFormatting sqref="C27">
    <cfRule type="cellIs" dxfId="349" priority="329" operator="equal">
      <formula>MATCH($C$84:$C$118,C27,)</formula>
    </cfRule>
  </conditionalFormatting>
  <conditionalFormatting sqref="C27">
    <cfRule type="cellIs" dxfId="348" priority="328" operator="equal">
      <formula>"asd"</formula>
    </cfRule>
  </conditionalFormatting>
  <conditionalFormatting sqref="C27">
    <cfRule type="cellIs" dxfId="347" priority="327" operator="equal">
      <formula>MATCH($C$84:$C$118,C27,)</formula>
    </cfRule>
  </conditionalFormatting>
  <conditionalFormatting sqref="C27">
    <cfRule type="cellIs" dxfId="346" priority="326" operator="equal">
      <formula>"asd"</formula>
    </cfRule>
  </conditionalFormatting>
  <conditionalFormatting sqref="C27">
    <cfRule type="cellIs" dxfId="345" priority="325" operator="equal">
      <formula>MATCH($C$84:$C$118,C27,)</formula>
    </cfRule>
  </conditionalFormatting>
  <conditionalFormatting sqref="C27">
    <cfRule type="cellIs" dxfId="344" priority="324" operator="equal">
      <formula>"asd"</formula>
    </cfRule>
  </conditionalFormatting>
  <conditionalFormatting sqref="C27">
    <cfRule type="cellIs" dxfId="343" priority="323" operator="equal">
      <formula>MATCH($C$84:$C$118,C27,)</formula>
    </cfRule>
  </conditionalFormatting>
  <conditionalFormatting sqref="C27">
    <cfRule type="cellIs" dxfId="342" priority="322" operator="equal">
      <formula>"asd"</formula>
    </cfRule>
  </conditionalFormatting>
  <conditionalFormatting sqref="C27">
    <cfRule type="cellIs" dxfId="341" priority="321" operator="equal">
      <formula>MATCH($C$84:$C$118,C27,)</formula>
    </cfRule>
  </conditionalFormatting>
  <conditionalFormatting sqref="C27">
    <cfRule type="cellIs" dxfId="340" priority="320" operator="equal">
      <formula>"asd"</formula>
    </cfRule>
  </conditionalFormatting>
  <conditionalFormatting sqref="C27">
    <cfRule type="cellIs" dxfId="339" priority="319" operator="equal">
      <formula>MATCH($C$84:$C$118,C27,)</formula>
    </cfRule>
  </conditionalFormatting>
  <conditionalFormatting sqref="C27">
    <cfRule type="cellIs" dxfId="338" priority="318" operator="equal">
      <formula>"asd"</formula>
    </cfRule>
  </conditionalFormatting>
  <conditionalFormatting sqref="C27">
    <cfRule type="cellIs" dxfId="337" priority="317" operator="equal">
      <formula>MATCH($C$84:$C$118,C27,)</formula>
    </cfRule>
  </conditionalFormatting>
  <conditionalFormatting sqref="C27">
    <cfRule type="cellIs" dxfId="336" priority="316" operator="equal">
      <formula>"asd"</formula>
    </cfRule>
  </conditionalFormatting>
  <conditionalFormatting sqref="C27">
    <cfRule type="cellIs" dxfId="335" priority="315" operator="equal">
      <formula>MATCH($C$84:$C$118,C27,)</formula>
    </cfRule>
  </conditionalFormatting>
  <conditionalFormatting sqref="C27">
    <cfRule type="cellIs" dxfId="334" priority="314" operator="equal">
      <formula>"asd"</formula>
    </cfRule>
  </conditionalFormatting>
  <conditionalFormatting sqref="C27">
    <cfRule type="cellIs" dxfId="333" priority="313" operator="equal">
      <formula>MATCH($C$84:$C$118,C27,)</formula>
    </cfRule>
  </conditionalFormatting>
  <conditionalFormatting sqref="C27">
    <cfRule type="cellIs" dxfId="332" priority="312" operator="equal">
      <formula>"asd"</formula>
    </cfRule>
  </conditionalFormatting>
  <conditionalFormatting sqref="C27">
    <cfRule type="cellIs" dxfId="331" priority="311" operator="equal">
      <formula>MATCH($C$84:$C$118,C27,)</formula>
    </cfRule>
  </conditionalFormatting>
  <conditionalFormatting sqref="C27">
    <cfRule type="cellIs" dxfId="330" priority="310" operator="equal">
      <formula>"asd"</formula>
    </cfRule>
  </conditionalFormatting>
  <conditionalFormatting sqref="C27">
    <cfRule type="cellIs" dxfId="329" priority="309" operator="equal">
      <formula>MATCH($C$84:$C$118,C27,)</formula>
    </cfRule>
  </conditionalFormatting>
  <conditionalFormatting sqref="C27">
    <cfRule type="cellIs" dxfId="328" priority="308" operator="equal">
      <formula>"asd"</formula>
    </cfRule>
  </conditionalFormatting>
  <conditionalFormatting sqref="C27">
    <cfRule type="cellIs" dxfId="327" priority="307" operator="equal">
      <formula>MATCH($C$84:$C$118,C27,)</formula>
    </cfRule>
  </conditionalFormatting>
  <conditionalFormatting sqref="C27">
    <cfRule type="cellIs" dxfId="326" priority="306" operator="equal">
      <formula>"asd"</formula>
    </cfRule>
  </conditionalFormatting>
  <conditionalFormatting sqref="C27">
    <cfRule type="cellIs" dxfId="325" priority="305" operator="equal">
      <formula>MATCH($C$84:$C$118,C27,)</formula>
    </cfRule>
  </conditionalFormatting>
  <conditionalFormatting sqref="C27">
    <cfRule type="cellIs" dxfId="324" priority="304" operator="equal">
      <formula>"asd"</formula>
    </cfRule>
  </conditionalFormatting>
  <conditionalFormatting sqref="C27">
    <cfRule type="cellIs" dxfId="323" priority="303" operator="equal">
      <formula>MATCH($C$84:$C$118,C27,)</formula>
    </cfRule>
  </conditionalFormatting>
  <conditionalFormatting sqref="C31">
    <cfRule type="cellIs" dxfId="322" priority="302" operator="equal">
      <formula>"asd"</formula>
    </cfRule>
  </conditionalFormatting>
  <conditionalFormatting sqref="C31">
    <cfRule type="cellIs" dxfId="321" priority="301" operator="equal">
      <formula>MATCH($C$84:$C$118,C31,)</formula>
    </cfRule>
  </conditionalFormatting>
  <conditionalFormatting sqref="C31">
    <cfRule type="cellIs" dxfId="320" priority="300" operator="equal">
      <formula>"asd"</formula>
    </cfRule>
  </conditionalFormatting>
  <conditionalFormatting sqref="C31">
    <cfRule type="cellIs" dxfId="319" priority="299" operator="equal">
      <formula>MATCH($C$84:$C$118,C31,)</formula>
    </cfRule>
  </conditionalFormatting>
  <conditionalFormatting sqref="C31">
    <cfRule type="cellIs" dxfId="318" priority="298" operator="equal">
      <formula>"asd"</formula>
    </cfRule>
  </conditionalFormatting>
  <conditionalFormatting sqref="C31">
    <cfRule type="cellIs" dxfId="317" priority="297" operator="equal">
      <formula>MATCH($C$84:$C$118,C31,)</formula>
    </cfRule>
  </conditionalFormatting>
  <conditionalFormatting sqref="C31">
    <cfRule type="cellIs" dxfId="316" priority="296" operator="equal">
      <formula>"asd"</formula>
    </cfRule>
  </conditionalFormatting>
  <conditionalFormatting sqref="C31">
    <cfRule type="cellIs" dxfId="315" priority="295" operator="equal">
      <formula>MATCH($C$84:$C$118,C31,)</formula>
    </cfRule>
  </conditionalFormatting>
  <conditionalFormatting sqref="C31">
    <cfRule type="cellIs" dxfId="314" priority="294" operator="equal">
      <formula>"asd"</formula>
    </cfRule>
  </conditionalFormatting>
  <conditionalFormatting sqref="C31">
    <cfRule type="cellIs" dxfId="313" priority="293" operator="equal">
      <formula>MATCH($C$84:$C$118,C31,)</formula>
    </cfRule>
  </conditionalFormatting>
  <conditionalFormatting sqref="C31">
    <cfRule type="cellIs" dxfId="312" priority="292" operator="equal">
      <formula>"asd"</formula>
    </cfRule>
  </conditionalFormatting>
  <conditionalFormatting sqref="C31">
    <cfRule type="cellIs" dxfId="311" priority="291" operator="equal">
      <formula>MATCH($C$84:$C$118,C31,)</formula>
    </cfRule>
  </conditionalFormatting>
  <conditionalFormatting sqref="C31">
    <cfRule type="cellIs" dxfId="310" priority="290" operator="equal">
      <formula>"asd"</formula>
    </cfRule>
  </conditionalFormatting>
  <conditionalFormatting sqref="C31">
    <cfRule type="cellIs" dxfId="309" priority="289" operator="equal">
      <formula>MATCH($C$84:$C$118,C31,)</formula>
    </cfRule>
  </conditionalFormatting>
  <conditionalFormatting sqref="C31">
    <cfRule type="cellIs" dxfId="308" priority="288" operator="equal">
      <formula>"asd"</formula>
    </cfRule>
  </conditionalFormatting>
  <conditionalFormatting sqref="C31">
    <cfRule type="cellIs" dxfId="307" priority="287" operator="equal">
      <formula>MATCH($C$84:$C$118,C31,)</formula>
    </cfRule>
  </conditionalFormatting>
  <conditionalFormatting sqref="C31">
    <cfRule type="cellIs" dxfId="306" priority="286" operator="equal">
      <formula>"asd"</formula>
    </cfRule>
  </conditionalFormatting>
  <conditionalFormatting sqref="C31">
    <cfRule type="cellIs" dxfId="305" priority="285" operator="equal">
      <formula>MATCH($C$84:$C$118,C31,)</formula>
    </cfRule>
  </conditionalFormatting>
  <conditionalFormatting sqref="C31">
    <cfRule type="cellIs" dxfId="304" priority="284" operator="equal">
      <formula>"asd"</formula>
    </cfRule>
  </conditionalFormatting>
  <conditionalFormatting sqref="C31">
    <cfRule type="cellIs" dxfId="303" priority="283" operator="equal">
      <formula>MATCH($C$84:$C$118,C31,)</formula>
    </cfRule>
  </conditionalFormatting>
  <conditionalFormatting sqref="C31">
    <cfRule type="cellIs" dxfId="302" priority="282" operator="equal">
      <formula>"asd"</formula>
    </cfRule>
  </conditionalFormatting>
  <conditionalFormatting sqref="C31">
    <cfRule type="cellIs" dxfId="301" priority="281" operator="equal">
      <formula>MATCH($C$84:$C$118,C31,)</formula>
    </cfRule>
  </conditionalFormatting>
  <conditionalFormatting sqref="C31">
    <cfRule type="cellIs" dxfId="300" priority="280" operator="equal">
      <formula>"asd"</formula>
    </cfRule>
  </conditionalFormatting>
  <conditionalFormatting sqref="C31">
    <cfRule type="cellIs" dxfId="299" priority="279" operator="equal">
      <formula>MATCH($C$84:$C$118,C31,)</formula>
    </cfRule>
  </conditionalFormatting>
  <conditionalFormatting sqref="C31">
    <cfRule type="cellIs" dxfId="298" priority="278" operator="equal">
      <formula>"asd"</formula>
    </cfRule>
  </conditionalFormatting>
  <conditionalFormatting sqref="C31">
    <cfRule type="cellIs" dxfId="297" priority="277" operator="equal">
      <formula>MATCH($C$84:$C$118,C31,)</formula>
    </cfRule>
  </conditionalFormatting>
  <conditionalFormatting sqref="C31">
    <cfRule type="cellIs" dxfId="296" priority="276" operator="equal">
      <formula>"asd"</formula>
    </cfRule>
  </conditionalFormatting>
  <conditionalFormatting sqref="C31">
    <cfRule type="cellIs" dxfId="295" priority="275" operator="equal">
      <formula>MATCH($C$84:$C$118,C31,)</formula>
    </cfRule>
  </conditionalFormatting>
  <conditionalFormatting sqref="C31">
    <cfRule type="cellIs" dxfId="294" priority="274" operator="equal">
      <formula>"asd"</formula>
    </cfRule>
  </conditionalFormatting>
  <conditionalFormatting sqref="C31">
    <cfRule type="cellIs" dxfId="293" priority="273" operator="equal">
      <formula>MATCH($C$84:$C$118,C31,)</formula>
    </cfRule>
  </conditionalFormatting>
  <conditionalFormatting sqref="C31">
    <cfRule type="cellIs" dxfId="292" priority="272" operator="equal">
      <formula>"asd"</formula>
    </cfRule>
  </conditionalFormatting>
  <conditionalFormatting sqref="C31">
    <cfRule type="cellIs" dxfId="291" priority="271" operator="equal">
      <formula>MATCH($C$84:$C$118,C31,)</formula>
    </cfRule>
  </conditionalFormatting>
  <conditionalFormatting sqref="C31">
    <cfRule type="cellIs" dxfId="290" priority="270" operator="equal">
      <formula>"asd"</formula>
    </cfRule>
  </conditionalFormatting>
  <conditionalFormatting sqref="C31">
    <cfRule type="cellIs" dxfId="289" priority="269" operator="equal">
      <formula>MATCH($C$84:$C$118,C31,)</formula>
    </cfRule>
  </conditionalFormatting>
  <conditionalFormatting sqref="C31">
    <cfRule type="cellIs" dxfId="288" priority="268" operator="equal">
      <formula>"asd"</formula>
    </cfRule>
  </conditionalFormatting>
  <conditionalFormatting sqref="C31">
    <cfRule type="cellIs" dxfId="287" priority="267" operator="equal">
      <formula>MATCH($C$84:$C$118,C31,)</formula>
    </cfRule>
  </conditionalFormatting>
  <conditionalFormatting sqref="C31">
    <cfRule type="cellIs" dxfId="286" priority="266" operator="equal">
      <formula>"asd"</formula>
    </cfRule>
  </conditionalFormatting>
  <conditionalFormatting sqref="C31">
    <cfRule type="cellIs" dxfId="285" priority="265" operator="equal">
      <formula>MATCH($C$84:$C$118,C31,)</formula>
    </cfRule>
  </conditionalFormatting>
  <conditionalFormatting sqref="C31">
    <cfRule type="cellIs" dxfId="284" priority="264" operator="equal">
      <formula>"asd"</formula>
    </cfRule>
  </conditionalFormatting>
  <conditionalFormatting sqref="C31">
    <cfRule type="cellIs" dxfId="283" priority="263" operator="equal">
      <formula>MATCH($C$84:$C$118,C31,)</formula>
    </cfRule>
  </conditionalFormatting>
  <conditionalFormatting sqref="C31">
    <cfRule type="cellIs" dxfId="282" priority="262" operator="equal">
      <formula>"asd"</formula>
    </cfRule>
  </conditionalFormatting>
  <conditionalFormatting sqref="C31">
    <cfRule type="cellIs" dxfId="281" priority="261" operator="equal">
      <formula>MATCH($C$84:$C$118,C31,)</formula>
    </cfRule>
  </conditionalFormatting>
  <conditionalFormatting sqref="C31">
    <cfRule type="cellIs" dxfId="280" priority="260" operator="equal">
      <formula>"asd"</formula>
    </cfRule>
  </conditionalFormatting>
  <conditionalFormatting sqref="C31">
    <cfRule type="cellIs" dxfId="279" priority="259" operator="equal">
      <formula>MATCH($C$84:$C$118,C31,)</formula>
    </cfRule>
  </conditionalFormatting>
  <conditionalFormatting sqref="C31">
    <cfRule type="cellIs" dxfId="278" priority="258" operator="equal">
      <formula>"asd"</formula>
    </cfRule>
  </conditionalFormatting>
  <conditionalFormatting sqref="C31">
    <cfRule type="cellIs" dxfId="277" priority="257" operator="equal">
      <formula>MATCH($C$84:$C$118,C31,)</formula>
    </cfRule>
  </conditionalFormatting>
  <conditionalFormatting sqref="C31">
    <cfRule type="cellIs" dxfId="276" priority="256" operator="equal">
      <formula>"asd"</formula>
    </cfRule>
  </conditionalFormatting>
  <conditionalFormatting sqref="C31">
    <cfRule type="cellIs" dxfId="275" priority="255" operator="equal">
      <formula>MATCH($C$84:$C$118,C31,)</formula>
    </cfRule>
  </conditionalFormatting>
  <conditionalFormatting sqref="C31">
    <cfRule type="cellIs" dxfId="274" priority="254" operator="equal">
      <formula>"asd"</formula>
    </cfRule>
  </conditionalFormatting>
  <conditionalFormatting sqref="C31">
    <cfRule type="cellIs" dxfId="273" priority="253" operator="equal">
      <formula>MATCH($C$84:$C$118,C31,)</formula>
    </cfRule>
  </conditionalFormatting>
  <conditionalFormatting sqref="C31">
    <cfRule type="cellIs" dxfId="272" priority="252" operator="equal">
      <formula>"asd"</formula>
    </cfRule>
  </conditionalFormatting>
  <conditionalFormatting sqref="C31">
    <cfRule type="cellIs" dxfId="271" priority="251" operator="equal">
      <formula>MATCH($C$84:$C$118,C31,)</formula>
    </cfRule>
  </conditionalFormatting>
  <conditionalFormatting sqref="C31">
    <cfRule type="cellIs" dxfId="270" priority="250" operator="equal">
      <formula>"asd"</formula>
    </cfRule>
  </conditionalFormatting>
  <conditionalFormatting sqref="C31">
    <cfRule type="cellIs" dxfId="269" priority="249" operator="equal">
      <formula>MATCH($C$84:$C$118,C31,)</formula>
    </cfRule>
  </conditionalFormatting>
  <conditionalFormatting sqref="C31">
    <cfRule type="cellIs" dxfId="268" priority="248" operator="equal">
      <formula>"asd"</formula>
    </cfRule>
  </conditionalFormatting>
  <conditionalFormatting sqref="C31">
    <cfRule type="cellIs" dxfId="267" priority="247" operator="equal">
      <formula>MATCH($C$84:$C$118,C31,)</formula>
    </cfRule>
  </conditionalFormatting>
  <conditionalFormatting sqref="C31">
    <cfRule type="cellIs" dxfId="266" priority="246" operator="equal">
      <formula>"asd"</formula>
    </cfRule>
  </conditionalFormatting>
  <conditionalFormatting sqref="C31">
    <cfRule type="cellIs" dxfId="265" priority="245" operator="equal">
      <formula>MATCH($C$84:$C$118,C31,)</formula>
    </cfRule>
  </conditionalFormatting>
  <conditionalFormatting sqref="C31">
    <cfRule type="cellIs" dxfId="264" priority="244" operator="equal">
      <formula>"asd"</formula>
    </cfRule>
  </conditionalFormatting>
  <conditionalFormatting sqref="C31">
    <cfRule type="cellIs" dxfId="263" priority="243" operator="equal">
      <formula>MATCH($C$84:$C$118,C31,)</formula>
    </cfRule>
  </conditionalFormatting>
  <conditionalFormatting sqref="C31">
    <cfRule type="cellIs" dxfId="262" priority="242" operator="equal">
      <formula>"asd"</formula>
    </cfRule>
  </conditionalFormatting>
  <conditionalFormatting sqref="C31">
    <cfRule type="cellIs" dxfId="261" priority="241" operator="equal">
      <formula>MATCH($C$84:$C$118,C31,)</formula>
    </cfRule>
  </conditionalFormatting>
  <conditionalFormatting sqref="C31">
    <cfRule type="cellIs" dxfId="260" priority="240" operator="equal">
      <formula>"asd"</formula>
    </cfRule>
  </conditionalFormatting>
  <conditionalFormatting sqref="C31">
    <cfRule type="cellIs" dxfId="259" priority="239" operator="equal">
      <formula>MATCH($C$84:$C$118,C31,)</formula>
    </cfRule>
  </conditionalFormatting>
  <conditionalFormatting sqref="C31">
    <cfRule type="cellIs" dxfId="258" priority="238" operator="equal">
      <formula>"asd"</formula>
    </cfRule>
  </conditionalFormatting>
  <conditionalFormatting sqref="C31">
    <cfRule type="cellIs" dxfId="257" priority="237" operator="equal">
      <formula>MATCH($C$84:$C$118,C31,)</formula>
    </cfRule>
  </conditionalFormatting>
  <conditionalFormatting sqref="C31">
    <cfRule type="cellIs" dxfId="256" priority="236" operator="equal">
      <formula>"asd"</formula>
    </cfRule>
  </conditionalFormatting>
  <conditionalFormatting sqref="C31">
    <cfRule type="cellIs" dxfId="255" priority="235" operator="equal">
      <formula>MATCH($C$84:$C$118,C31,)</formula>
    </cfRule>
  </conditionalFormatting>
  <conditionalFormatting sqref="C31">
    <cfRule type="cellIs" dxfId="254" priority="234" operator="equal">
      <formula>"asd"</formula>
    </cfRule>
  </conditionalFormatting>
  <conditionalFormatting sqref="C31">
    <cfRule type="cellIs" dxfId="253" priority="233" operator="equal">
      <formula>MATCH($C$84:$C$118,C31,)</formula>
    </cfRule>
  </conditionalFormatting>
  <conditionalFormatting sqref="C31">
    <cfRule type="cellIs" dxfId="252" priority="232" operator="equal">
      <formula>"asd"</formula>
    </cfRule>
  </conditionalFormatting>
  <conditionalFormatting sqref="C31">
    <cfRule type="cellIs" dxfId="251" priority="231" operator="equal">
      <formula>MATCH($C$84:$C$118,C31,)</formula>
    </cfRule>
  </conditionalFormatting>
  <conditionalFormatting sqref="C31">
    <cfRule type="cellIs" dxfId="250" priority="230" operator="equal">
      <formula>"asd"</formula>
    </cfRule>
  </conditionalFormatting>
  <conditionalFormatting sqref="C31">
    <cfRule type="cellIs" dxfId="249" priority="229" operator="equal">
      <formula>MATCH($C$84:$C$118,C31,)</formula>
    </cfRule>
  </conditionalFormatting>
  <conditionalFormatting sqref="C31">
    <cfRule type="cellIs" dxfId="248" priority="228" operator="equal">
      <formula>"asd"</formula>
    </cfRule>
  </conditionalFormatting>
  <conditionalFormatting sqref="C31">
    <cfRule type="cellIs" dxfId="247" priority="227" operator="equal">
      <formula>MATCH($C$84:$C$118,C31,)</formula>
    </cfRule>
  </conditionalFormatting>
  <conditionalFormatting sqref="C31">
    <cfRule type="cellIs" dxfId="246" priority="226" operator="equal">
      <formula>"asd"</formula>
    </cfRule>
  </conditionalFormatting>
  <conditionalFormatting sqref="C31">
    <cfRule type="cellIs" dxfId="245" priority="225" operator="equal">
      <formula>MATCH($C$84:$C$118,C31,)</formula>
    </cfRule>
  </conditionalFormatting>
  <conditionalFormatting sqref="C31">
    <cfRule type="cellIs" dxfId="244" priority="224" operator="equal">
      <formula>"asd"</formula>
    </cfRule>
  </conditionalFormatting>
  <conditionalFormatting sqref="C31">
    <cfRule type="cellIs" dxfId="243" priority="223" operator="equal">
      <formula>MATCH($C$84:$C$118,C31,)</formula>
    </cfRule>
  </conditionalFormatting>
  <conditionalFormatting sqref="C31">
    <cfRule type="cellIs" dxfId="242" priority="222" operator="equal">
      <formula>"asd"</formula>
    </cfRule>
  </conditionalFormatting>
  <conditionalFormatting sqref="C31">
    <cfRule type="cellIs" dxfId="241" priority="221" operator="equal">
      <formula>MATCH($C$84:$C$118,C31,)</formula>
    </cfRule>
  </conditionalFormatting>
  <conditionalFormatting sqref="C31">
    <cfRule type="cellIs" dxfId="240" priority="220" operator="equal">
      <formula>"asd"</formula>
    </cfRule>
  </conditionalFormatting>
  <conditionalFormatting sqref="C31">
    <cfRule type="cellIs" dxfId="239" priority="219" operator="equal">
      <formula>MATCH($C$84:$C$118,C31,)</formula>
    </cfRule>
  </conditionalFormatting>
  <conditionalFormatting sqref="C31">
    <cfRule type="cellIs" dxfId="238" priority="218" operator="equal">
      <formula>"asd"</formula>
    </cfRule>
  </conditionalFormatting>
  <conditionalFormatting sqref="C31">
    <cfRule type="cellIs" dxfId="237" priority="217" operator="equal">
      <formula>MATCH($C$84:$C$118,C31,)</formula>
    </cfRule>
  </conditionalFormatting>
  <conditionalFormatting sqref="C31">
    <cfRule type="cellIs" dxfId="236" priority="216" operator="equal">
      <formula>"asd"</formula>
    </cfRule>
  </conditionalFormatting>
  <conditionalFormatting sqref="C31">
    <cfRule type="cellIs" dxfId="235" priority="215" operator="equal">
      <formula>MATCH($C$84:$C$118,C31,)</formula>
    </cfRule>
  </conditionalFormatting>
  <conditionalFormatting sqref="C31">
    <cfRule type="cellIs" dxfId="234" priority="214" operator="equal">
      <formula>"asd"</formula>
    </cfRule>
  </conditionalFormatting>
  <conditionalFormatting sqref="C31">
    <cfRule type="cellIs" dxfId="233" priority="213" operator="equal">
      <formula>MATCH($C$84:$C$118,C31,)</formula>
    </cfRule>
  </conditionalFormatting>
  <conditionalFormatting sqref="C31">
    <cfRule type="cellIs" dxfId="232" priority="212" operator="equal">
      <formula>"asd"</formula>
    </cfRule>
  </conditionalFormatting>
  <conditionalFormatting sqref="C31">
    <cfRule type="cellIs" dxfId="231" priority="211" operator="equal">
      <formula>MATCH($C$84:$C$118,C31,)</formula>
    </cfRule>
  </conditionalFormatting>
  <conditionalFormatting sqref="C31">
    <cfRule type="cellIs" dxfId="230" priority="210" operator="equal">
      <formula>"asd"</formula>
    </cfRule>
  </conditionalFormatting>
  <conditionalFormatting sqref="C31">
    <cfRule type="cellIs" dxfId="229" priority="209" operator="equal">
      <formula>MATCH($C$84:$C$118,C31,)</formula>
    </cfRule>
  </conditionalFormatting>
  <conditionalFormatting sqref="C31">
    <cfRule type="cellIs" dxfId="228" priority="208" operator="equal">
      <formula>"asd"</formula>
    </cfRule>
  </conditionalFormatting>
  <conditionalFormatting sqref="C31">
    <cfRule type="cellIs" dxfId="227" priority="207" operator="equal">
      <formula>MATCH($C$84:$C$118,C31,)</formula>
    </cfRule>
  </conditionalFormatting>
  <conditionalFormatting sqref="C31">
    <cfRule type="cellIs" dxfId="226" priority="206" operator="equal">
      <formula>"asd"</formula>
    </cfRule>
  </conditionalFormatting>
  <conditionalFormatting sqref="C31">
    <cfRule type="cellIs" dxfId="225" priority="205" operator="equal">
      <formula>MATCH($C$84:$C$118,C31,)</formula>
    </cfRule>
  </conditionalFormatting>
  <conditionalFormatting sqref="C31">
    <cfRule type="cellIs" dxfId="224" priority="204" operator="equal">
      <formula>"asd"</formula>
    </cfRule>
  </conditionalFormatting>
  <conditionalFormatting sqref="C31">
    <cfRule type="cellIs" dxfId="223" priority="203" operator="equal">
      <formula>MATCH($C$84:$C$118,C31,)</formula>
    </cfRule>
  </conditionalFormatting>
  <conditionalFormatting sqref="C31">
    <cfRule type="cellIs" dxfId="222" priority="202" operator="equal">
      <formula>"asd"</formula>
    </cfRule>
  </conditionalFormatting>
  <conditionalFormatting sqref="C31">
    <cfRule type="cellIs" dxfId="221" priority="201" operator="equal">
      <formula>MATCH($C$84:$C$118,C31,)</formula>
    </cfRule>
  </conditionalFormatting>
  <conditionalFormatting sqref="C31">
    <cfRule type="cellIs" dxfId="220" priority="200" operator="equal">
      <formula>"asd"</formula>
    </cfRule>
  </conditionalFormatting>
  <conditionalFormatting sqref="C31">
    <cfRule type="cellIs" dxfId="219" priority="199" operator="equal">
      <formula>MATCH($C$84:$C$118,C31,)</formula>
    </cfRule>
  </conditionalFormatting>
  <conditionalFormatting sqref="C31">
    <cfRule type="cellIs" dxfId="218" priority="198" operator="equal">
      <formula>"asd"</formula>
    </cfRule>
  </conditionalFormatting>
  <conditionalFormatting sqref="C31">
    <cfRule type="cellIs" dxfId="217" priority="197" operator="equal">
      <formula>MATCH($C$84:$C$118,C31,)</formula>
    </cfRule>
  </conditionalFormatting>
  <conditionalFormatting sqref="C31">
    <cfRule type="cellIs" dxfId="216" priority="196" operator="equal">
      <formula>"asd"</formula>
    </cfRule>
  </conditionalFormatting>
  <conditionalFormatting sqref="C31">
    <cfRule type="cellIs" dxfId="215" priority="195" operator="equal">
      <formula>MATCH($C$84:$C$118,C31,)</formula>
    </cfRule>
  </conditionalFormatting>
  <conditionalFormatting sqref="C31">
    <cfRule type="cellIs" dxfId="214" priority="194" operator="equal">
      <formula>"asd"</formula>
    </cfRule>
  </conditionalFormatting>
  <conditionalFormatting sqref="C31">
    <cfRule type="cellIs" dxfId="213" priority="193" operator="equal">
      <formula>MATCH($C$84:$C$118,C31,)</formula>
    </cfRule>
  </conditionalFormatting>
  <conditionalFormatting sqref="C31">
    <cfRule type="cellIs" dxfId="212" priority="192" operator="equal">
      <formula>"asd"</formula>
    </cfRule>
  </conditionalFormatting>
  <conditionalFormatting sqref="C31">
    <cfRule type="cellIs" dxfId="211" priority="191" operator="equal">
      <formula>MATCH($C$84:$C$118,C31,)</formula>
    </cfRule>
  </conditionalFormatting>
  <conditionalFormatting sqref="C31">
    <cfRule type="cellIs" dxfId="210" priority="190" operator="equal">
      <formula>"asd"</formula>
    </cfRule>
  </conditionalFormatting>
  <conditionalFormatting sqref="C31">
    <cfRule type="cellIs" dxfId="209" priority="189" operator="equal">
      <formula>MATCH($C$84:$C$118,C31,)</formula>
    </cfRule>
  </conditionalFormatting>
  <conditionalFormatting sqref="C31">
    <cfRule type="cellIs" dxfId="208" priority="188" operator="equal">
      <formula>"asd"</formula>
    </cfRule>
  </conditionalFormatting>
  <conditionalFormatting sqref="C31">
    <cfRule type="cellIs" dxfId="207" priority="187" operator="equal">
      <formula>MATCH($C$84:$C$118,C31,)</formula>
    </cfRule>
  </conditionalFormatting>
  <conditionalFormatting sqref="C31">
    <cfRule type="cellIs" dxfId="206" priority="186" operator="equal">
      <formula>"asd"</formula>
    </cfRule>
  </conditionalFormatting>
  <conditionalFormatting sqref="C31">
    <cfRule type="cellIs" dxfId="205" priority="185" operator="equal">
      <formula>MATCH($C$84:$C$118,C31,)</formula>
    </cfRule>
  </conditionalFormatting>
  <conditionalFormatting sqref="C31">
    <cfRule type="cellIs" dxfId="204" priority="184" operator="equal">
      <formula>"asd"</formula>
    </cfRule>
  </conditionalFormatting>
  <conditionalFormatting sqref="C31">
    <cfRule type="cellIs" dxfId="203" priority="183" operator="equal">
      <formula>MATCH($C$84:$C$118,C31,)</formula>
    </cfRule>
  </conditionalFormatting>
  <conditionalFormatting sqref="C31">
    <cfRule type="cellIs" dxfId="202" priority="182" operator="equal">
      <formula>"asd"</formula>
    </cfRule>
  </conditionalFormatting>
  <conditionalFormatting sqref="C31">
    <cfRule type="cellIs" dxfId="201" priority="181" operator="equal">
      <formula>MATCH($C$84:$C$118,C31,)</formula>
    </cfRule>
  </conditionalFormatting>
  <conditionalFormatting sqref="C31">
    <cfRule type="cellIs" dxfId="200" priority="180" operator="equal">
      <formula>"asd"</formula>
    </cfRule>
  </conditionalFormatting>
  <conditionalFormatting sqref="C31">
    <cfRule type="cellIs" dxfId="199" priority="179" operator="equal">
      <formula>MATCH($C$84:$C$118,C31,)</formula>
    </cfRule>
  </conditionalFormatting>
  <conditionalFormatting sqref="C31">
    <cfRule type="cellIs" dxfId="198" priority="178" operator="equal">
      <formula>"asd"</formula>
    </cfRule>
  </conditionalFormatting>
  <conditionalFormatting sqref="C31">
    <cfRule type="cellIs" dxfId="197" priority="177" operator="equal">
      <formula>MATCH($C$84:$C$118,C31,)</formula>
    </cfRule>
  </conditionalFormatting>
  <conditionalFormatting sqref="C31">
    <cfRule type="cellIs" dxfId="196" priority="176" operator="equal">
      <formula>"asd"</formula>
    </cfRule>
  </conditionalFormatting>
  <conditionalFormatting sqref="C31">
    <cfRule type="cellIs" dxfId="195" priority="175" operator="equal">
      <formula>MATCH($C$84:$C$118,C31,)</formula>
    </cfRule>
  </conditionalFormatting>
  <conditionalFormatting sqref="C31">
    <cfRule type="cellIs" dxfId="194" priority="174" operator="equal">
      <formula>"asd"</formula>
    </cfRule>
  </conditionalFormatting>
  <conditionalFormatting sqref="C31">
    <cfRule type="cellIs" dxfId="193" priority="173" operator="equal">
      <formula>MATCH($C$84:$C$118,C31,)</formula>
    </cfRule>
  </conditionalFormatting>
  <conditionalFormatting sqref="C31">
    <cfRule type="cellIs" dxfId="192" priority="172" operator="equal">
      <formula>"asd"</formula>
    </cfRule>
  </conditionalFormatting>
  <conditionalFormatting sqref="C31">
    <cfRule type="cellIs" dxfId="191" priority="171" operator="equal">
      <formula>MATCH($C$84:$C$118,C31,)</formula>
    </cfRule>
  </conditionalFormatting>
  <conditionalFormatting sqref="C31">
    <cfRule type="cellIs" dxfId="190" priority="170" operator="equal">
      <formula>"asd"</formula>
    </cfRule>
  </conditionalFormatting>
  <conditionalFormatting sqref="C31">
    <cfRule type="cellIs" dxfId="189" priority="169" operator="equal">
      <formula>MATCH($C$84:$C$118,C31,)</formula>
    </cfRule>
  </conditionalFormatting>
  <conditionalFormatting sqref="C31">
    <cfRule type="cellIs" dxfId="188" priority="168" operator="equal">
      <formula>"asd"</formula>
    </cfRule>
  </conditionalFormatting>
  <conditionalFormatting sqref="C31">
    <cfRule type="cellIs" dxfId="187" priority="167" operator="equal">
      <formula>MATCH($C$84:$C$118,C31,)</formula>
    </cfRule>
  </conditionalFormatting>
  <conditionalFormatting sqref="C31">
    <cfRule type="cellIs" dxfId="186" priority="166" operator="equal">
      <formula>"asd"</formula>
    </cfRule>
  </conditionalFormatting>
  <conditionalFormatting sqref="C31">
    <cfRule type="cellIs" dxfId="185" priority="165" operator="equal">
      <formula>MATCH($C$84:$C$118,C31,)</formula>
    </cfRule>
  </conditionalFormatting>
  <conditionalFormatting sqref="C31">
    <cfRule type="cellIs" dxfId="184" priority="164" operator="equal">
      <formula>"asd"</formula>
    </cfRule>
  </conditionalFormatting>
  <conditionalFormatting sqref="C31">
    <cfRule type="cellIs" dxfId="183" priority="163" operator="equal">
      <formula>MATCH($C$84:$C$118,C31,)</formula>
    </cfRule>
  </conditionalFormatting>
  <conditionalFormatting sqref="C31">
    <cfRule type="cellIs" dxfId="182" priority="162" operator="equal">
      <formula>"asd"</formula>
    </cfRule>
  </conditionalFormatting>
  <conditionalFormatting sqref="C31">
    <cfRule type="cellIs" dxfId="181" priority="161" operator="equal">
      <formula>MATCH($C$84:$C$118,C31,)</formula>
    </cfRule>
  </conditionalFormatting>
  <conditionalFormatting sqref="C31">
    <cfRule type="cellIs" dxfId="180" priority="160" operator="equal">
      <formula>"asd"</formula>
    </cfRule>
  </conditionalFormatting>
  <conditionalFormatting sqref="C31">
    <cfRule type="cellIs" dxfId="179" priority="159" operator="equal">
      <formula>MATCH($C$84:$C$118,C31,)</formula>
    </cfRule>
  </conditionalFormatting>
  <conditionalFormatting sqref="C31">
    <cfRule type="cellIs" dxfId="178" priority="158" operator="equal">
      <formula>"asd"</formula>
    </cfRule>
  </conditionalFormatting>
  <conditionalFormatting sqref="C31">
    <cfRule type="cellIs" dxfId="177" priority="157" operator="equal">
      <formula>MATCH($C$84:$C$118,C31,)</formula>
    </cfRule>
  </conditionalFormatting>
  <conditionalFormatting sqref="C36:C40">
    <cfRule type="cellIs" dxfId="176" priority="156" operator="equal">
      <formula>"asd"</formula>
    </cfRule>
  </conditionalFormatting>
  <conditionalFormatting sqref="C36:C40">
    <cfRule type="cellIs" dxfId="175" priority="155" operator="equal">
      <formula>MATCH($C$84:$C$118,C36,)</formula>
    </cfRule>
  </conditionalFormatting>
  <conditionalFormatting sqref="C36:C40">
    <cfRule type="cellIs" dxfId="174" priority="154" operator="equal">
      <formula>"asd"</formula>
    </cfRule>
  </conditionalFormatting>
  <conditionalFormatting sqref="C36:C40">
    <cfRule type="cellIs" dxfId="173" priority="153" operator="equal">
      <formula>MATCH($C$84:$C$118,C36,)</formula>
    </cfRule>
  </conditionalFormatting>
  <conditionalFormatting sqref="C36:C40">
    <cfRule type="cellIs" dxfId="172" priority="152" operator="equal">
      <formula>"asd"</formula>
    </cfRule>
  </conditionalFormatting>
  <conditionalFormatting sqref="C36:C40">
    <cfRule type="cellIs" dxfId="171" priority="151" operator="equal">
      <formula>MATCH($C$84:$C$118,C36,)</formula>
    </cfRule>
  </conditionalFormatting>
  <conditionalFormatting sqref="C36:C40">
    <cfRule type="cellIs" dxfId="170" priority="150" operator="equal">
      <formula>"asd"</formula>
    </cfRule>
  </conditionalFormatting>
  <conditionalFormatting sqref="C36:C40">
    <cfRule type="cellIs" dxfId="169" priority="149" operator="equal">
      <formula>MATCH($C$84:$C$118,C36,)</formula>
    </cfRule>
  </conditionalFormatting>
  <conditionalFormatting sqref="C36:C40">
    <cfRule type="cellIs" dxfId="168" priority="148" operator="equal">
      <formula>"asd"</formula>
    </cfRule>
  </conditionalFormatting>
  <conditionalFormatting sqref="C36:C40">
    <cfRule type="cellIs" dxfId="167" priority="147" operator="equal">
      <formula>MATCH($C$84:$C$118,C36,)</formula>
    </cfRule>
  </conditionalFormatting>
  <conditionalFormatting sqref="C36:C40">
    <cfRule type="cellIs" dxfId="166" priority="146" operator="equal">
      <formula>"asd"</formula>
    </cfRule>
  </conditionalFormatting>
  <conditionalFormatting sqref="C36:C40">
    <cfRule type="cellIs" dxfId="165" priority="145" operator="equal">
      <formula>MATCH($C$84:$C$118,C36,)</formula>
    </cfRule>
  </conditionalFormatting>
  <conditionalFormatting sqref="C36:C40">
    <cfRule type="cellIs" dxfId="164" priority="144" operator="equal">
      <formula>"asd"</formula>
    </cfRule>
  </conditionalFormatting>
  <conditionalFormatting sqref="C36:C40">
    <cfRule type="cellIs" dxfId="163" priority="143" operator="equal">
      <formula>MATCH($C$84:$C$118,C36,)</formula>
    </cfRule>
  </conditionalFormatting>
  <conditionalFormatting sqref="C36:C40">
    <cfRule type="cellIs" dxfId="162" priority="142" operator="equal">
      <formula>"asd"</formula>
    </cfRule>
  </conditionalFormatting>
  <conditionalFormatting sqref="C36:C40">
    <cfRule type="cellIs" dxfId="161" priority="141" operator="equal">
      <formula>MATCH($C$84:$C$118,C36,)</formula>
    </cfRule>
  </conditionalFormatting>
  <conditionalFormatting sqref="C36:C40">
    <cfRule type="cellIs" dxfId="160" priority="140" operator="equal">
      <formula>"asd"</formula>
    </cfRule>
  </conditionalFormatting>
  <conditionalFormatting sqref="C36:C40">
    <cfRule type="cellIs" dxfId="159" priority="139" operator="equal">
      <formula>MATCH($C$84:$C$118,C36,)</formula>
    </cfRule>
  </conditionalFormatting>
  <conditionalFormatting sqref="C36:C40">
    <cfRule type="cellIs" dxfId="158" priority="138" operator="equal">
      <formula>"asd"</formula>
    </cfRule>
  </conditionalFormatting>
  <conditionalFormatting sqref="C36:C40">
    <cfRule type="cellIs" dxfId="157" priority="137" operator="equal">
      <formula>MATCH($C$84:$C$118,C36,)</formula>
    </cfRule>
  </conditionalFormatting>
  <conditionalFormatting sqref="C36:C40">
    <cfRule type="cellIs" dxfId="156" priority="136" operator="equal">
      <formula>"asd"</formula>
    </cfRule>
  </conditionalFormatting>
  <conditionalFormatting sqref="C36:C40">
    <cfRule type="cellIs" dxfId="155" priority="135" operator="equal">
      <formula>MATCH($C$84:$C$118,C36,)</formula>
    </cfRule>
  </conditionalFormatting>
  <conditionalFormatting sqref="C36:C40">
    <cfRule type="cellIs" dxfId="154" priority="134" operator="equal">
      <formula>"asd"</formula>
    </cfRule>
  </conditionalFormatting>
  <conditionalFormatting sqref="C36:C40">
    <cfRule type="cellIs" dxfId="153" priority="133" operator="equal">
      <formula>MATCH($C$84:$C$118,C36,)</formula>
    </cfRule>
  </conditionalFormatting>
  <conditionalFormatting sqref="C36:C40">
    <cfRule type="cellIs" dxfId="152" priority="132" operator="equal">
      <formula>"asd"</formula>
    </cfRule>
  </conditionalFormatting>
  <conditionalFormatting sqref="C36:C40">
    <cfRule type="cellIs" dxfId="151" priority="131" operator="equal">
      <formula>MATCH($C$84:$C$118,C36,)</formula>
    </cfRule>
  </conditionalFormatting>
  <conditionalFormatting sqref="C36:C40">
    <cfRule type="cellIs" dxfId="150" priority="130" operator="equal">
      <formula>"asd"</formula>
    </cfRule>
  </conditionalFormatting>
  <conditionalFormatting sqref="C36:C40">
    <cfRule type="cellIs" dxfId="149" priority="129" operator="equal">
      <formula>MATCH($C$84:$C$118,C36,)</formula>
    </cfRule>
  </conditionalFormatting>
  <conditionalFormatting sqref="C36:C40">
    <cfRule type="cellIs" dxfId="148" priority="128" operator="equal">
      <formula>"asd"</formula>
    </cfRule>
  </conditionalFormatting>
  <conditionalFormatting sqref="C36:C40">
    <cfRule type="cellIs" dxfId="147" priority="127" operator="equal">
      <formula>MATCH($C$84:$C$118,C36,)</formula>
    </cfRule>
  </conditionalFormatting>
  <conditionalFormatting sqref="C36:C40">
    <cfRule type="cellIs" dxfId="146" priority="126" operator="equal">
      <formula>"asd"</formula>
    </cfRule>
  </conditionalFormatting>
  <conditionalFormatting sqref="C36:C40">
    <cfRule type="cellIs" dxfId="145" priority="125" operator="equal">
      <formula>MATCH($C$84:$C$118,C36,)</formula>
    </cfRule>
  </conditionalFormatting>
  <conditionalFormatting sqref="C36:C40">
    <cfRule type="cellIs" dxfId="144" priority="124" operator="equal">
      <formula>"asd"</formula>
    </cfRule>
  </conditionalFormatting>
  <conditionalFormatting sqref="C36:C40">
    <cfRule type="cellIs" dxfId="143" priority="123" operator="equal">
      <formula>MATCH($C$84:$C$118,C36,)</formula>
    </cfRule>
  </conditionalFormatting>
  <conditionalFormatting sqref="C36:C40">
    <cfRule type="cellIs" dxfId="142" priority="122" operator="equal">
      <formula>"asd"</formula>
    </cfRule>
  </conditionalFormatting>
  <conditionalFormatting sqref="C36:C40">
    <cfRule type="cellIs" dxfId="141" priority="121" operator="equal">
      <formula>MATCH($C$84:$C$118,C36,)</formula>
    </cfRule>
  </conditionalFormatting>
  <conditionalFormatting sqref="C36:C40">
    <cfRule type="cellIs" dxfId="140" priority="120" operator="equal">
      <formula>"asd"</formula>
    </cfRule>
  </conditionalFormatting>
  <conditionalFormatting sqref="C36:C40">
    <cfRule type="cellIs" dxfId="139" priority="119" operator="equal">
      <formula>MATCH($C$84:$C$118,C36,)</formula>
    </cfRule>
  </conditionalFormatting>
  <conditionalFormatting sqref="C36:C40">
    <cfRule type="cellIs" dxfId="138" priority="118" operator="equal">
      <formula>"asd"</formula>
    </cfRule>
  </conditionalFormatting>
  <conditionalFormatting sqref="C36:C40">
    <cfRule type="cellIs" dxfId="137" priority="117" operator="equal">
      <formula>MATCH($C$84:$C$118,C36,)</formula>
    </cfRule>
  </conditionalFormatting>
  <conditionalFormatting sqref="C36:C40">
    <cfRule type="cellIs" dxfId="136" priority="116" operator="equal">
      <formula>"asd"</formula>
    </cfRule>
  </conditionalFormatting>
  <conditionalFormatting sqref="C36:C40">
    <cfRule type="cellIs" dxfId="135" priority="115" operator="equal">
      <formula>MATCH($C$84:$C$118,C36,)</formula>
    </cfRule>
  </conditionalFormatting>
  <conditionalFormatting sqref="C36:C40">
    <cfRule type="cellIs" dxfId="134" priority="114" operator="equal">
      <formula>"asd"</formula>
    </cfRule>
  </conditionalFormatting>
  <conditionalFormatting sqref="C36:C40">
    <cfRule type="cellIs" dxfId="133" priority="113" operator="equal">
      <formula>MATCH($C$84:$C$118,C36,)</formula>
    </cfRule>
  </conditionalFormatting>
  <conditionalFormatting sqref="C36:C40">
    <cfRule type="cellIs" dxfId="132" priority="112" operator="equal">
      <formula>"asd"</formula>
    </cfRule>
  </conditionalFormatting>
  <conditionalFormatting sqref="C36:C40">
    <cfRule type="cellIs" dxfId="131" priority="111" operator="equal">
      <formula>MATCH($C$84:$C$118,C36,)</formula>
    </cfRule>
  </conditionalFormatting>
  <conditionalFormatting sqref="C36:C40">
    <cfRule type="cellIs" dxfId="130" priority="110" operator="equal">
      <formula>"asd"</formula>
    </cfRule>
  </conditionalFormatting>
  <conditionalFormatting sqref="C36:C40">
    <cfRule type="cellIs" dxfId="129" priority="109" operator="equal">
      <formula>MATCH($C$84:$C$118,C36,)</formula>
    </cfRule>
  </conditionalFormatting>
  <conditionalFormatting sqref="C36:C40">
    <cfRule type="cellIs" dxfId="128" priority="108" operator="equal">
      <formula>"asd"</formula>
    </cfRule>
  </conditionalFormatting>
  <conditionalFormatting sqref="C36:C40">
    <cfRule type="cellIs" dxfId="127" priority="107" operator="equal">
      <formula>MATCH($C$84:$C$118,C36,)</formula>
    </cfRule>
  </conditionalFormatting>
  <conditionalFormatting sqref="C36:C40">
    <cfRule type="cellIs" dxfId="126" priority="106" operator="equal">
      <formula>"asd"</formula>
    </cfRule>
  </conditionalFormatting>
  <conditionalFormatting sqref="C36:C40">
    <cfRule type="cellIs" dxfId="125" priority="105" operator="equal">
      <formula>MATCH($C$84:$C$118,C36,)</formula>
    </cfRule>
  </conditionalFormatting>
  <conditionalFormatting sqref="C36:C40">
    <cfRule type="cellIs" dxfId="124" priority="104" operator="equal">
      <formula>"asd"</formula>
    </cfRule>
  </conditionalFormatting>
  <conditionalFormatting sqref="C36:C40">
    <cfRule type="cellIs" dxfId="123" priority="103" operator="equal">
      <formula>MATCH($C$84:$C$118,C36,)</formula>
    </cfRule>
  </conditionalFormatting>
  <conditionalFormatting sqref="C36:C40">
    <cfRule type="cellIs" dxfId="122" priority="102" operator="equal">
      <formula>"asd"</formula>
    </cfRule>
  </conditionalFormatting>
  <conditionalFormatting sqref="C36:C40">
    <cfRule type="cellIs" dxfId="121" priority="101" operator="equal">
      <formula>MATCH($C$84:$C$118,C36,)</formula>
    </cfRule>
  </conditionalFormatting>
  <conditionalFormatting sqref="C36:C40">
    <cfRule type="cellIs" dxfId="120" priority="100" operator="equal">
      <formula>"asd"</formula>
    </cfRule>
  </conditionalFormatting>
  <conditionalFormatting sqref="C36:C40">
    <cfRule type="cellIs" dxfId="119" priority="99" operator="equal">
      <formula>MATCH($C$84:$C$118,C36,)</formula>
    </cfRule>
  </conditionalFormatting>
  <conditionalFormatting sqref="C36:C40">
    <cfRule type="cellIs" dxfId="118" priority="98" operator="equal">
      <formula>"asd"</formula>
    </cfRule>
  </conditionalFormatting>
  <conditionalFormatting sqref="C36:C40">
    <cfRule type="cellIs" dxfId="117" priority="97" operator="equal">
      <formula>MATCH($C$84:$C$118,C36,)</formula>
    </cfRule>
  </conditionalFormatting>
  <conditionalFormatting sqref="C36:C40">
    <cfRule type="cellIs" dxfId="116" priority="96" operator="equal">
      <formula>"asd"</formula>
    </cfRule>
  </conditionalFormatting>
  <conditionalFormatting sqref="C36:C40">
    <cfRule type="cellIs" dxfId="115" priority="95" operator="equal">
      <formula>MATCH($C$84:$C$118,C36,)</formula>
    </cfRule>
  </conditionalFormatting>
  <conditionalFormatting sqref="C36:C40">
    <cfRule type="cellIs" dxfId="114" priority="94" operator="equal">
      <formula>"asd"</formula>
    </cfRule>
  </conditionalFormatting>
  <conditionalFormatting sqref="C36:C40">
    <cfRule type="cellIs" dxfId="113" priority="93" operator="equal">
      <formula>MATCH($C$84:$C$118,C36,)</formula>
    </cfRule>
  </conditionalFormatting>
  <conditionalFormatting sqref="C36:C40">
    <cfRule type="cellIs" dxfId="112" priority="92" operator="equal">
      <formula>"asd"</formula>
    </cfRule>
  </conditionalFormatting>
  <conditionalFormatting sqref="C36:C40">
    <cfRule type="cellIs" dxfId="111" priority="91" operator="equal">
      <formula>MATCH($C$84:$C$118,C36,)</formula>
    </cfRule>
  </conditionalFormatting>
  <conditionalFormatting sqref="C36:C40">
    <cfRule type="cellIs" dxfId="110" priority="90" operator="equal">
      <formula>"asd"</formula>
    </cfRule>
  </conditionalFormatting>
  <conditionalFormatting sqref="C36:C40">
    <cfRule type="cellIs" dxfId="109" priority="89" operator="equal">
      <formula>MATCH($C$84:$C$118,C36,)</formula>
    </cfRule>
  </conditionalFormatting>
  <conditionalFormatting sqref="C36:C40">
    <cfRule type="cellIs" dxfId="108" priority="88" operator="equal">
      <formula>"asd"</formula>
    </cfRule>
  </conditionalFormatting>
  <conditionalFormatting sqref="C36:C40">
    <cfRule type="cellIs" dxfId="107" priority="87" operator="equal">
      <formula>MATCH($C$84:$C$118,C36,)</formula>
    </cfRule>
  </conditionalFormatting>
  <conditionalFormatting sqref="C36:C40">
    <cfRule type="cellIs" dxfId="106" priority="86" operator="equal">
      <formula>"asd"</formula>
    </cfRule>
  </conditionalFormatting>
  <conditionalFormatting sqref="C36:C40">
    <cfRule type="cellIs" dxfId="105" priority="85" operator="equal">
      <formula>MATCH($C$84:$C$118,C36,)</formula>
    </cfRule>
  </conditionalFormatting>
  <conditionalFormatting sqref="C36:C40">
    <cfRule type="cellIs" dxfId="104" priority="84" operator="equal">
      <formula>"asd"</formula>
    </cfRule>
  </conditionalFormatting>
  <conditionalFormatting sqref="C36:C40">
    <cfRule type="cellIs" dxfId="103" priority="83" operator="equal">
      <formula>MATCH($C$84:$C$118,C36,)</formula>
    </cfRule>
  </conditionalFormatting>
  <conditionalFormatting sqref="C36:C40">
    <cfRule type="cellIs" dxfId="102" priority="82" operator="equal">
      <formula>"asd"</formula>
    </cfRule>
  </conditionalFormatting>
  <conditionalFormatting sqref="C36:C40">
    <cfRule type="cellIs" dxfId="101" priority="81" operator="equal">
      <formula>MATCH($C$84:$C$118,C36,)</formula>
    </cfRule>
  </conditionalFormatting>
  <conditionalFormatting sqref="C36:C40">
    <cfRule type="cellIs" dxfId="100" priority="80" operator="equal">
      <formula>"asd"</formula>
    </cfRule>
  </conditionalFormatting>
  <conditionalFormatting sqref="C36:C40">
    <cfRule type="cellIs" dxfId="99" priority="79" operator="equal">
      <formula>MATCH($C$84:$C$118,C36,)</formula>
    </cfRule>
  </conditionalFormatting>
  <conditionalFormatting sqref="C36:C40">
    <cfRule type="cellIs" dxfId="98" priority="78" operator="equal">
      <formula>"asd"</formula>
    </cfRule>
  </conditionalFormatting>
  <conditionalFormatting sqref="C36:C40">
    <cfRule type="cellIs" dxfId="97" priority="77" operator="equal">
      <formula>MATCH($C$84:$C$118,C36,)</formula>
    </cfRule>
  </conditionalFormatting>
  <conditionalFormatting sqref="C36:C40">
    <cfRule type="cellIs" dxfId="96" priority="76" operator="equal">
      <formula>"asd"</formula>
    </cfRule>
  </conditionalFormatting>
  <conditionalFormatting sqref="C36:C40">
    <cfRule type="cellIs" dxfId="95" priority="75" operator="equal">
      <formula>MATCH($C$84:$C$118,C36,)</formula>
    </cfRule>
  </conditionalFormatting>
  <conditionalFormatting sqref="C36:C40">
    <cfRule type="cellIs" dxfId="94" priority="74" operator="equal">
      <formula>"asd"</formula>
    </cfRule>
  </conditionalFormatting>
  <conditionalFormatting sqref="C36:C40">
    <cfRule type="cellIs" dxfId="93" priority="73" operator="equal">
      <formula>MATCH($C$84:$C$118,C36,)</formula>
    </cfRule>
  </conditionalFormatting>
  <conditionalFormatting sqref="C36:C40">
    <cfRule type="cellIs" dxfId="92" priority="72" operator="equal">
      <formula>"asd"</formula>
    </cfRule>
  </conditionalFormatting>
  <conditionalFormatting sqref="C36:C40">
    <cfRule type="cellIs" dxfId="91" priority="71" operator="equal">
      <formula>MATCH($C$84:$C$118,C36,)</formula>
    </cfRule>
  </conditionalFormatting>
  <conditionalFormatting sqref="C36:C40">
    <cfRule type="cellIs" dxfId="90" priority="70" operator="equal">
      <formula>"asd"</formula>
    </cfRule>
  </conditionalFormatting>
  <conditionalFormatting sqref="C36:C40">
    <cfRule type="cellIs" dxfId="89" priority="69" operator="equal">
      <formula>MATCH($C$84:$C$118,C36,)</formula>
    </cfRule>
  </conditionalFormatting>
  <conditionalFormatting sqref="C36:C40">
    <cfRule type="cellIs" dxfId="88" priority="68" operator="equal">
      <formula>"asd"</formula>
    </cfRule>
  </conditionalFormatting>
  <conditionalFormatting sqref="C36:C40">
    <cfRule type="cellIs" dxfId="87" priority="67" operator="equal">
      <formula>MATCH($C$84:$C$118,C36,)</formula>
    </cfRule>
  </conditionalFormatting>
  <conditionalFormatting sqref="C36:C40">
    <cfRule type="cellIs" dxfId="86" priority="66" operator="equal">
      <formula>"asd"</formula>
    </cfRule>
  </conditionalFormatting>
  <conditionalFormatting sqref="C36:C40">
    <cfRule type="cellIs" dxfId="85" priority="65" operator="equal">
      <formula>MATCH($C$84:$C$118,C36,)</formula>
    </cfRule>
  </conditionalFormatting>
  <conditionalFormatting sqref="C36:C40">
    <cfRule type="cellIs" dxfId="84" priority="64" operator="equal">
      <formula>"asd"</formula>
    </cfRule>
  </conditionalFormatting>
  <conditionalFormatting sqref="C36:C40">
    <cfRule type="cellIs" dxfId="83" priority="63" operator="equal">
      <formula>MATCH($C$84:$C$118,C36,)</formula>
    </cfRule>
  </conditionalFormatting>
  <conditionalFormatting sqref="C36:C40">
    <cfRule type="cellIs" dxfId="82" priority="62" operator="equal">
      <formula>"asd"</formula>
    </cfRule>
  </conditionalFormatting>
  <conditionalFormatting sqref="C36:C40">
    <cfRule type="cellIs" dxfId="81" priority="61" operator="equal">
      <formula>MATCH($C$84:$C$118,C36,)</formula>
    </cfRule>
  </conditionalFormatting>
  <conditionalFormatting sqref="C36:C40">
    <cfRule type="cellIs" dxfId="80" priority="60" operator="equal">
      <formula>"asd"</formula>
    </cfRule>
  </conditionalFormatting>
  <conditionalFormatting sqref="C36:C40">
    <cfRule type="cellIs" dxfId="79" priority="59" operator="equal">
      <formula>MATCH($C$84:$C$118,C36,)</formula>
    </cfRule>
  </conditionalFormatting>
  <conditionalFormatting sqref="C36:C40">
    <cfRule type="cellIs" dxfId="78" priority="58" operator="equal">
      <formula>"asd"</formula>
    </cfRule>
  </conditionalFormatting>
  <conditionalFormatting sqref="C36:C40">
    <cfRule type="cellIs" dxfId="77" priority="57" operator="equal">
      <formula>MATCH($C$84:$C$118,C36,)</formula>
    </cfRule>
  </conditionalFormatting>
  <conditionalFormatting sqref="C36:C40">
    <cfRule type="cellIs" dxfId="76" priority="56" operator="equal">
      <formula>"asd"</formula>
    </cfRule>
  </conditionalFormatting>
  <conditionalFormatting sqref="C36:C40">
    <cfRule type="cellIs" dxfId="75" priority="55" operator="equal">
      <formula>MATCH($C$84:$C$118,C36,)</formula>
    </cfRule>
  </conditionalFormatting>
  <conditionalFormatting sqref="C36:C40">
    <cfRule type="cellIs" dxfId="74" priority="54" operator="equal">
      <formula>"asd"</formula>
    </cfRule>
  </conditionalFormatting>
  <conditionalFormatting sqref="C36:C40">
    <cfRule type="cellIs" dxfId="73" priority="53" operator="equal">
      <formula>MATCH($C$84:$C$118,C36,)</formula>
    </cfRule>
  </conditionalFormatting>
  <conditionalFormatting sqref="C36:C40">
    <cfRule type="cellIs" dxfId="72" priority="52" operator="equal">
      <formula>"asd"</formula>
    </cfRule>
  </conditionalFormatting>
  <conditionalFormatting sqref="C36:C40">
    <cfRule type="cellIs" dxfId="71" priority="51" operator="equal">
      <formula>MATCH($C$84:$C$118,C36,)</formula>
    </cfRule>
  </conditionalFormatting>
  <conditionalFormatting sqref="C36:C40">
    <cfRule type="cellIs" dxfId="70" priority="50" operator="equal">
      <formula>"asd"</formula>
    </cfRule>
  </conditionalFormatting>
  <conditionalFormatting sqref="C36:C40">
    <cfRule type="cellIs" dxfId="69" priority="49" operator="equal">
      <formula>MATCH($C$84:$C$118,C36,)</formula>
    </cfRule>
  </conditionalFormatting>
  <conditionalFormatting sqref="C36:C40">
    <cfRule type="cellIs" dxfId="68" priority="48" operator="equal">
      <formula>"asd"</formula>
    </cfRule>
  </conditionalFormatting>
  <conditionalFormatting sqref="C36:C40">
    <cfRule type="cellIs" dxfId="67" priority="47" operator="equal">
      <formula>MATCH($C$84:$C$118,C36,)</formula>
    </cfRule>
  </conditionalFormatting>
  <conditionalFormatting sqref="C36:C40">
    <cfRule type="cellIs" dxfId="66" priority="46" operator="equal">
      <formula>"asd"</formula>
    </cfRule>
  </conditionalFormatting>
  <conditionalFormatting sqref="C36:C40">
    <cfRule type="cellIs" dxfId="65" priority="45" operator="equal">
      <formula>MATCH($C$84:$C$118,C36,)</formula>
    </cfRule>
  </conditionalFormatting>
  <conditionalFormatting sqref="C36:C40">
    <cfRule type="cellIs" dxfId="64" priority="44" operator="equal">
      <formula>"asd"</formula>
    </cfRule>
  </conditionalFormatting>
  <conditionalFormatting sqref="C36:C40">
    <cfRule type="cellIs" dxfId="63" priority="43" operator="equal">
      <formula>MATCH($C$84:$C$118,C36,)</formula>
    </cfRule>
  </conditionalFormatting>
  <conditionalFormatting sqref="C36:C40">
    <cfRule type="cellIs" dxfId="62" priority="42" operator="equal">
      <formula>"asd"</formula>
    </cfRule>
  </conditionalFormatting>
  <conditionalFormatting sqref="C36:C40">
    <cfRule type="cellIs" dxfId="61" priority="41" operator="equal">
      <formula>MATCH($C$84:$C$118,C36,)</formula>
    </cfRule>
  </conditionalFormatting>
  <conditionalFormatting sqref="C36:C40">
    <cfRule type="cellIs" dxfId="60" priority="40" operator="equal">
      <formula>"asd"</formula>
    </cfRule>
  </conditionalFormatting>
  <conditionalFormatting sqref="C36:C40">
    <cfRule type="cellIs" dxfId="59" priority="39" operator="equal">
      <formula>MATCH($C$84:$C$118,C36,)</formula>
    </cfRule>
  </conditionalFormatting>
  <conditionalFormatting sqref="C36:C40">
    <cfRule type="cellIs" dxfId="58" priority="38" operator="equal">
      <formula>"asd"</formula>
    </cfRule>
  </conditionalFormatting>
  <conditionalFormatting sqref="C36:C40">
    <cfRule type="cellIs" dxfId="57" priority="37" operator="equal">
      <formula>MATCH($C$84:$C$118,C36,)</formula>
    </cfRule>
  </conditionalFormatting>
  <conditionalFormatting sqref="C36:C40">
    <cfRule type="cellIs" dxfId="56" priority="36" operator="equal">
      <formula>"asd"</formula>
    </cfRule>
  </conditionalFormatting>
  <conditionalFormatting sqref="C36:C40">
    <cfRule type="cellIs" dxfId="55" priority="35" operator="equal">
      <formula>MATCH($C$84:$C$118,C36,)</formula>
    </cfRule>
  </conditionalFormatting>
  <conditionalFormatting sqref="C36:C40">
    <cfRule type="cellIs" dxfId="54" priority="34" operator="equal">
      <formula>"asd"</formula>
    </cfRule>
  </conditionalFormatting>
  <conditionalFormatting sqref="C36:C40">
    <cfRule type="cellIs" dxfId="53" priority="33" operator="equal">
      <formula>MATCH($C$84:$C$118,C36,)</formula>
    </cfRule>
  </conditionalFormatting>
  <conditionalFormatting sqref="C36:C40">
    <cfRule type="cellIs" dxfId="52" priority="32" operator="equal">
      <formula>"asd"</formula>
    </cfRule>
  </conditionalFormatting>
  <conditionalFormatting sqref="C36:C40">
    <cfRule type="cellIs" dxfId="51" priority="31" operator="equal">
      <formula>MATCH($C$84:$C$118,C36,)</formula>
    </cfRule>
  </conditionalFormatting>
  <conditionalFormatting sqref="C36:C40">
    <cfRule type="cellIs" dxfId="50" priority="30" operator="equal">
      <formula>"asd"</formula>
    </cfRule>
  </conditionalFormatting>
  <conditionalFormatting sqref="C36:C40">
    <cfRule type="cellIs" dxfId="49" priority="29" operator="equal">
      <formula>MATCH($C$84:$C$118,C36,)</formula>
    </cfRule>
  </conditionalFormatting>
  <conditionalFormatting sqref="C36:C40">
    <cfRule type="cellIs" dxfId="48" priority="28" operator="equal">
      <formula>"asd"</formula>
    </cfRule>
  </conditionalFormatting>
  <conditionalFormatting sqref="C36:C40">
    <cfRule type="cellIs" dxfId="47" priority="27" operator="equal">
      <formula>MATCH($C$84:$C$118,C36,)</formula>
    </cfRule>
  </conditionalFormatting>
  <conditionalFormatting sqref="C36:C40">
    <cfRule type="cellIs" dxfId="46" priority="26" operator="equal">
      <formula>"asd"</formula>
    </cfRule>
  </conditionalFormatting>
  <conditionalFormatting sqref="C36:C40">
    <cfRule type="cellIs" dxfId="45" priority="25" operator="equal">
      <formula>MATCH($C$84:$C$118,C36,)</formula>
    </cfRule>
  </conditionalFormatting>
  <conditionalFormatting sqref="C36:C40">
    <cfRule type="cellIs" dxfId="44" priority="24" operator="equal">
      <formula>"asd"</formula>
    </cfRule>
  </conditionalFormatting>
  <conditionalFormatting sqref="C36:C40">
    <cfRule type="cellIs" dxfId="43" priority="23" operator="equal">
      <formula>MATCH($C$84:$C$118,C36,)</formula>
    </cfRule>
  </conditionalFormatting>
  <conditionalFormatting sqref="C36:C40">
    <cfRule type="cellIs" dxfId="42" priority="22" operator="equal">
      <formula>"asd"</formula>
    </cfRule>
  </conditionalFormatting>
  <conditionalFormatting sqref="C36:C40">
    <cfRule type="cellIs" dxfId="41" priority="21" operator="equal">
      <formula>MATCH($C$84:$C$118,C36,)</formula>
    </cfRule>
  </conditionalFormatting>
  <conditionalFormatting sqref="C36:C40">
    <cfRule type="cellIs" dxfId="40" priority="20" operator="equal">
      <formula>"asd"</formula>
    </cfRule>
  </conditionalFormatting>
  <conditionalFormatting sqref="C36:C40">
    <cfRule type="cellIs" dxfId="39" priority="19" operator="equal">
      <formula>MATCH($C$84:$C$118,C36,)</formula>
    </cfRule>
  </conditionalFormatting>
  <conditionalFormatting sqref="C36:C40">
    <cfRule type="cellIs" dxfId="38" priority="18" operator="equal">
      <formula>"asd"</formula>
    </cfRule>
  </conditionalFormatting>
  <conditionalFormatting sqref="C36:C40">
    <cfRule type="cellIs" dxfId="37" priority="17" operator="equal">
      <formula>MATCH($C$84:$C$118,C36,)</formula>
    </cfRule>
  </conditionalFormatting>
  <conditionalFormatting sqref="C36:C40">
    <cfRule type="cellIs" dxfId="36" priority="16" operator="equal">
      <formula>"asd"</formula>
    </cfRule>
  </conditionalFormatting>
  <conditionalFormatting sqref="C36:C40">
    <cfRule type="cellIs" dxfId="35" priority="15" operator="equal">
      <formula>MATCH($C$84:$C$118,C36,)</formula>
    </cfRule>
  </conditionalFormatting>
  <conditionalFormatting sqref="C36:C40">
    <cfRule type="cellIs" dxfId="34" priority="14" operator="equal">
      <formula>"asd"</formula>
    </cfRule>
  </conditionalFormatting>
  <conditionalFormatting sqref="C36:C40">
    <cfRule type="cellIs" dxfId="33" priority="13" operator="equal">
      <formula>MATCH($C$84:$C$118,C36,)</formula>
    </cfRule>
  </conditionalFormatting>
  <conditionalFormatting sqref="C36:C40">
    <cfRule type="cellIs" dxfId="32" priority="12" operator="equal">
      <formula>"asd"</formula>
    </cfRule>
  </conditionalFormatting>
  <conditionalFormatting sqref="C36:C40">
    <cfRule type="cellIs" dxfId="31" priority="11" operator="equal">
      <formula>MATCH($C$84:$C$118,C36,)</formula>
    </cfRule>
  </conditionalFormatting>
  <conditionalFormatting sqref="C36:C40">
    <cfRule type="cellIs" dxfId="30" priority="10" operator="equal">
      <formula>"asd"</formula>
    </cfRule>
  </conditionalFormatting>
  <conditionalFormatting sqref="C36:C40">
    <cfRule type="cellIs" dxfId="29" priority="9" operator="equal">
      <formula>MATCH($C$84:$C$118,C36,)</formula>
    </cfRule>
  </conditionalFormatting>
  <conditionalFormatting sqref="C36:C40">
    <cfRule type="cellIs" dxfId="28" priority="8" operator="equal">
      <formula>"asd"</formula>
    </cfRule>
  </conditionalFormatting>
  <conditionalFormatting sqref="C36:C40">
    <cfRule type="cellIs" dxfId="27" priority="7" operator="equal">
      <formula>MATCH($C$84:$C$118,C36,)</formula>
    </cfRule>
  </conditionalFormatting>
  <conditionalFormatting sqref="C36:C40">
    <cfRule type="cellIs" dxfId="26" priority="6" operator="equal">
      <formula>"asd"</formula>
    </cfRule>
  </conditionalFormatting>
  <conditionalFormatting sqref="C36:C40">
    <cfRule type="cellIs" dxfId="25" priority="5" operator="equal">
      <formula>MATCH($C$84:$C$118,C36,)</formula>
    </cfRule>
  </conditionalFormatting>
  <conditionalFormatting sqref="C36:C40">
    <cfRule type="cellIs" dxfId="24" priority="4" operator="equal">
      <formula>"asd"</formula>
    </cfRule>
  </conditionalFormatting>
  <conditionalFormatting sqref="C36:C40">
    <cfRule type="cellIs" dxfId="23" priority="3" operator="equal">
      <formula>MATCH($C$84:$C$118,C36,)</formula>
    </cfRule>
  </conditionalFormatting>
  <conditionalFormatting sqref="C36:C40">
    <cfRule type="cellIs" dxfId="22" priority="2" operator="equal">
      <formula>"asd"</formula>
    </cfRule>
  </conditionalFormatting>
  <conditionalFormatting sqref="C36:C40">
    <cfRule type="cellIs" dxfId="21" priority="1" operator="equal">
      <formula>MATCH($C$84:$C$118,C36,)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B17ED8"/>
  </sheetPr>
  <dimension ref="A1:U85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.75"/>
  <cols>
    <col min="1" max="1" width="12" style="108" customWidth="1"/>
    <col min="2" max="2" width="39.875" customWidth="1"/>
    <col min="3" max="4" width="11.5" customWidth="1"/>
    <col min="5" max="5" width="11.5" style="112" customWidth="1"/>
    <col min="6" max="8" width="11.5" customWidth="1"/>
    <col min="9" max="9" width="11.5" style="112" customWidth="1"/>
    <col min="10" max="10" width="11.5" customWidth="1"/>
    <col min="11" max="13" width="11.5" style="112" customWidth="1"/>
    <col min="14" max="19" width="11.5" customWidth="1"/>
    <col min="21" max="21" width="37.25" customWidth="1"/>
  </cols>
  <sheetData>
    <row r="1" spans="1:21" ht="15.75" customHeight="1">
      <c r="A1" s="518" t="s">
        <v>491</v>
      </c>
      <c r="B1" s="520" t="s">
        <v>144</v>
      </c>
      <c r="C1" s="513" t="s">
        <v>118</v>
      </c>
      <c r="D1" s="513"/>
      <c r="E1" s="513"/>
      <c r="F1" s="514"/>
      <c r="G1" s="514"/>
      <c r="H1" s="515"/>
      <c r="I1" s="363"/>
      <c r="J1" s="516" t="s">
        <v>13</v>
      </c>
      <c r="K1" s="516"/>
      <c r="L1" s="516"/>
      <c r="M1" s="516"/>
      <c r="N1" s="516"/>
      <c r="O1" s="516"/>
      <c r="P1" s="516"/>
      <c r="Q1" s="516"/>
      <c r="R1" s="517"/>
      <c r="S1" s="511" t="s">
        <v>128</v>
      </c>
      <c r="T1" s="511" t="s">
        <v>106</v>
      </c>
      <c r="U1" s="512" t="s">
        <v>129</v>
      </c>
    </row>
    <row r="2" spans="1:21" s="53" customFormat="1" ht="38.25">
      <c r="A2" s="519"/>
      <c r="B2" s="521"/>
      <c r="C2" s="337" t="s">
        <v>150</v>
      </c>
      <c r="D2" s="337" t="s">
        <v>104</v>
      </c>
      <c r="E2" s="337" t="s">
        <v>103</v>
      </c>
      <c r="F2" s="344" t="s">
        <v>517</v>
      </c>
      <c r="G2" s="344" t="s">
        <v>518</v>
      </c>
      <c r="H2" s="370"/>
      <c r="I2" s="337" t="s">
        <v>103</v>
      </c>
      <c r="J2" s="337" t="s">
        <v>517</v>
      </c>
      <c r="K2" s="337" t="s">
        <v>518</v>
      </c>
      <c r="L2" s="367"/>
      <c r="M2" s="367"/>
      <c r="N2" s="367"/>
      <c r="O2" s="367"/>
      <c r="P2" s="337" t="s">
        <v>122</v>
      </c>
      <c r="Q2" s="337" t="s">
        <v>123</v>
      </c>
      <c r="R2" s="338" t="s">
        <v>119</v>
      </c>
      <c r="S2" s="511"/>
      <c r="T2" s="511"/>
      <c r="U2" s="512"/>
    </row>
    <row r="3" spans="1:21" s="116" customFormat="1" ht="12.75">
      <c r="A3" s="362">
        <v>1</v>
      </c>
      <c r="B3" s="368"/>
      <c r="C3" s="353">
        <v>0</v>
      </c>
      <c r="D3" s="349">
        <v>0</v>
      </c>
      <c r="E3" s="353">
        <v>0</v>
      </c>
      <c r="F3" s="353">
        <v>0</v>
      </c>
      <c r="G3" s="349">
        <v>0</v>
      </c>
      <c r="H3" s="350">
        <v>0</v>
      </c>
      <c r="I3" s="364">
        <v>0</v>
      </c>
      <c r="J3" s="353">
        <v>0</v>
      </c>
      <c r="K3" s="353">
        <v>0</v>
      </c>
      <c r="L3" s="353">
        <v>0</v>
      </c>
      <c r="M3" s="353">
        <v>0</v>
      </c>
      <c r="N3" s="353">
        <v>0</v>
      </c>
      <c r="O3" s="353">
        <v>0</v>
      </c>
      <c r="P3" s="353">
        <v>0</v>
      </c>
      <c r="Q3" s="349">
        <v>0</v>
      </c>
      <c r="R3" s="351">
        <v>0</v>
      </c>
      <c r="S3" s="339">
        <f>ROUND(SUM(C3:H3),2)-ROUND(SUM(I3:R3),2)</f>
        <v>0</v>
      </c>
      <c r="T3" s="359"/>
      <c r="U3" s="376"/>
    </row>
    <row r="4" spans="1:21" s="116" customFormat="1" ht="12.75">
      <c r="A4" s="362">
        <v>2</v>
      </c>
      <c r="B4" s="368"/>
      <c r="C4" s="353">
        <v>0</v>
      </c>
      <c r="D4" s="353">
        <v>0</v>
      </c>
      <c r="E4" s="353">
        <v>0</v>
      </c>
      <c r="F4" s="353">
        <v>0</v>
      </c>
      <c r="G4" s="349">
        <v>0</v>
      </c>
      <c r="H4" s="350">
        <v>0</v>
      </c>
      <c r="I4" s="364">
        <v>0</v>
      </c>
      <c r="J4" s="353">
        <v>0</v>
      </c>
      <c r="K4" s="353">
        <v>0</v>
      </c>
      <c r="L4" s="353">
        <v>0</v>
      </c>
      <c r="M4" s="353">
        <v>0</v>
      </c>
      <c r="N4" s="353">
        <v>0</v>
      </c>
      <c r="O4" s="353">
        <v>0</v>
      </c>
      <c r="P4" s="353">
        <v>0</v>
      </c>
      <c r="Q4" s="353">
        <v>0</v>
      </c>
      <c r="R4" s="351">
        <v>0</v>
      </c>
      <c r="S4" s="339">
        <f t="shared" ref="S4:S31" si="0">ROUND(SUM(C4:H4),2)-ROUND(SUM(I4:R4),2)</f>
        <v>0</v>
      </c>
      <c r="T4" s="360"/>
      <c r="U4" s="377"/>
    </row>
    <row r="5" spans="1:21" s="116" customFormat="1" ht="12.75">
      <c r="A5" s="362">
        <v>3</v>
      </c>
      <c r="B5" s="368"/>
      <c r="C5" s="353">
        <v>0</v>
      </c>
      <c r="D5" s="354">
        <v>0</v>
      </c>
      <c r="E5" s="353">
        <v>0</v>
      </c>
      <c r="F5" s="353">
        <v>0</v>
      </c>
      <c r="G5" s="349">
        <v>0</v>
      </c>
      <c r="H5" s="350">
        <v>0</v>
      </c>
      <c r="I5" s="364">
        <v>0</v>
      </c>
      <c r="J5" s="353">
        <v>0</v>
      </c>
      <c r="K5" s="353">
        <v>0</v>
      </c>
      <c r="L5" s="353">
        <v>0</v>
      </c>
      <c r="M5" s="353">
        <v>0</v>
      </c>
      <c r="N5" s="353">
        <v>0</v>
      </c>
      <c r="O5" s="353">
        <v>0</v>
      </c>
      <c r="P5" s="353">
        <v>0</v>
      </c>
      <c r="Q5" s="354">
        <v>0</v>
      </c>
      <c r="R5" s="351">
        <v>0</v>
      </c>
      <c r="S5" s="339">
        <f t="shared" si="0"/>
        <v>0</v>
      </c>
      <c r="T5" s="360"/>
      <c r="U5" s="377"/>
    </row>
    <row r="6" spans="1:21" s="116" customFormat="1" ht="12.75">
      <c r="A6" s="362">
        <v>4</v>
      </c>
      <c r="B6" s="368"/>
      <c r="C6" s="353">
        <v>0</v>
      </c>
      <c r="D6" s="353">
        <v>0</v>
      </c>
      <c r="E6" s="353">
        <v>0</v>
      </c>
      <c r="F6" s="353">
        <v>0</v>
      </c>
      <c r="G6" s="349">
        <v>0</v>
      </c>
      <c r="H6" s="350">
        <v>0</v>
      </c>
      <c r="I6" s="364">
        <v>0</v>
      </c>
      <c r="J6" s="353">
        <v>0</v>
      </c>
      <c r="K6" s="353">
        <v>0</v>
      </c>
      <c r="L6" s="353">
        <v>0</v>
      </c>
      <c r="M6" s="353">
        <v>0</v>
      </c>
      <c r="N6" s="353">
        <v>0</v>
      </c>
      <c r="O6" s="353">
        <v>0</v>
      </c>
      <c r="P6" s="353">
        <v>0</v>
      </c>
      <c r="Q6" s="353">
        <v>0</v>
      </c>
      <c r="R6" s="351">
        <v>0</v>
      </c>
      <c r="S6" s="339">
        <f t="shared" si="0"/>
        <v>0</v>
      </c>
      <c r="T6" s="360"/>
      <c r="U6" s="377"/>
    </row>
    <row r="7" spans="1:21" s="116" customFormat="1" ht="12.75">
      <c r="A7" s="362">
        <v>5</v>
      </c>
      <c r="B7" s="368"/>
      <c r="C7" s="353">
        <v>0</v>
      </c>
      <c r="D7" s="353">
        <v>0</v>
      </c>
      <c r="E7" s="353">
        <v>0</v>
      </c>
      <c r="F7" s="353">
        <v>0</v>
      </c>
      <c r="G7" s="349">
        <v>0</v>
      </c>
      <c r="H7" s="350">
        <v>0</v>
      </c>
      <c r="I7" s="364">
        <v>0</v>
      </c>
      <c r="J7" s="353">
        <v>0</v>
      </c>
      <c r="K7" s="353">
        <v>0</v>
      </c>
      <c r="L7" s="353">
        <v>0</v>
      </c>
      <c r="M7" s="353">
        <v>0</v>
      </c>
      <c r="N7" s="353">
        <v>0</v>
      </c>
      <c r="O7" s="353">
        <v>0</v>
      </c>
      <c r="P7" s="353">
        <v>0</v>
      </c>
      <c r="Q7" s="353">
        <v>0</v>
      </c>
      <c r="R7" s="351">
        <v>0</v>
      </c>
      <c r="S7" s="339">
        <f t="shared" si="0"/>
        <v>0</v>
      </c>
      <c r="T7" s="360"/>
      <c r="U7" s="377"/>
    </row>
    <row r="8" spans="1:21" s="116" customFormat="1" ht="12.75">
      <c r="A8" s="362">
        <v>6</v>
      </c>
      <c r="B8" s="368"/>
      <c r="C8" s="353">
        <v>0</v>
      </c>
      <c r="D8" s="353">
        <v>0</v>
      </c>
      <c r="E8" s="353">
        <v>0</v>
      </c>
      <c r="F8" s="353">
        <v>0</v>
      </c>
      <c r="G8" s="349">
        <v>0</v>
      </c>
      <c r="H8" s="350">
        <v>0</v>
      </c>
      <c r="I8" s="364">
        <v>0</v>
      </c>
      <c r="J8" s="353">
        <v>0</v>
      </c>
      <c r="K8" s="353">
        <v>0</v>
      </c>
      <c r="L8" s="353">
        <v>0</v>
      </c>
      <c r="M8" s="353">
        <v>0</v>
      </c>
      <c r="N8" s="353">
        <v>0</v>
      </c>
      <c r="O8" s="353">
        <v>0</v>
      </c>
      <c r="P8" s="353">
        <v>0</v>
      </c>
      <c r="Q8" s="353">
        <v>0</v>
      </c>
      <c r="R8" s="351">
        <v>0</v>
      </c>
      <c r="S8" s="339">
        <f t="shared" si="0"/>
        <v>0</v>
      </c>
      <c r="T8" s="360"/>
      <c r="U8" s="377"/>
    </row>
    <row r="9" spans="1:21" s="116" customFormat="1" ht="12.75">
      <c r="A9" s="362">
        <v>7</v>
      </c>
      <c r="B9" s="368"/>
      <c r="C9" s="353">
        <v>0</v>
      </c>
      <c r="D9" s="353">
        <v>0</v>
      </c>
      <c r="E9" s="353">
        <v>0</v>
      </c>
      <c r="F9" s="353">
        <v>0</v>
      </c>
      <c r="G9" s="349">
        <v>0</v>
      </c>
      <c r="H9" s="350">
        <v>0</v>
      </c>
      <c r="I9" s="364">
        <v>0</v>
      </c>
      <c r="J9" s="353">
        <v>0</v>
      </c>
      <c r="K9" s="353">
        <v>0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  <c r="Q9" s="353">
        <v>0</v>
      </c>
      <c r="R9" s="351">
        <v>0</v>
      </c>
      <c r="S9" s="339">
        <f t="shared" si="0"/>
        <v>0</v>
      </c>
      <c r="T9" s="360"/>
      <c r="U9" s="377"/>
    </row>
    <row r="10" spans="1:21" s="116" customFormat="1" ht="12.75">
      <c r="A10" s="362">
        <v>8</v>
      </c>
      <c r="B10" s="368"/>
      <c r="C10" s="353">
        <v>0</v>
      </c>
      <c r="D10" s="353">
        <v>0</v>
      </c>
      <c r="E10" s="353">
        <v>0</v>
      </c>
      <c r="F10" s="353">
        <v>0</v>
      </c>
      <c r="G10" s="349">
        <v>0</v>
      </c>
      <c r="H10" s="350">
        <v>0</v>
      </c>
      <c r="I10" s="364">
        <v>0</v>
      </c>
      <c r="J10" s="353">
        <v>0</v>
      </c>
      <c r="K10" s="353">
        <v>0</v>
      </c>
      <c r="L10" s="353">
        <v>0</v>
      </c>
      <c r="M10" s="353">
        <v>0</v>
      </c>
      <c r="N10" s="353">
        <v>0</v>
      </c>
      <c r="O10" s="353">
        <v>0</v>
      </c>
      <c r="P10" s="353">
        <v>0</v>
      </c>
      <c r="Q10" s="353">
        <v>0</v>
      </c>
      <c r="R10" s="351">
        <v>0</v>
      </c>
      <c r="S10" s="339">
        <f t="shared" si="0"/>
        <v>0</v>
      </c>
      <c r="T10" s="360"/>
      <c r="U10" s="377"/>
    </row>
    <row r="11" spans="1:21" s="116" customFormat="1" ht="12.75">
      <c r="A11" s="362">
        <v>9</v>
      </c>
      <c r="B11" s="368"/>
      <c r="C11" s="353">
        <v>0</v>
      </c>
      <c r="D11" s="353">
        <v>0</v>
      </c>
      <c r="E11" s="353">
        <v>0</v>
      </c>
      <c r="F11" s="353">
        <v>0</v>
      </c>
      <c r="G11" s="349">
        <v>0</v>
      </c>
      <c r="H11" s="350">
        <v>0</v>
      </c>
      <c r="I11" s="364">
        <v>0</v>
      </c>
      <c r="J11" s="353">
        <v>0</v>
      </c>
      <c r="K11" s="353">
        <v>0</v>
      </c>
      <c r="L11" s="353">
        <v>0</v>
      </c>
      <c r="M11" s="353">
        <v>0</v>
      </c>
      <c r="N11" s="353">
        <v>0</v>
      </c>
      <c r="O11" s="353">
        <v>0</v>
      </c>
      <c r="P11" s="353">
        <v>0</v>
      </c>
      <c r="Q11" s="353">
        <v>0</v>
      </c>
      <c r="R11" s="351">
        <v>0</v>
      </c>
      <c r="S11" s="339">
        <f t="shared" si="0"/>
        <v>0</v>
      </c>
      <c r="T11" s="360"/>
      <c r="U11" s="377"/>
    </row>
    <row r="12" spans="1:21" s="116" customFormat="1" ht="12.75">
      <c r="A12" s="362">
        <v>10</v>
      </c>
      <c r="B12" s="368"/>
      <c r="C12" s="353">
        <v>0</v>
      </c>
      <c r="D12" s="353">
        <v>0</v>
      </c>
      <c r="E12" s="353">
        <v>0</v>
      </c>
      <c r="F12" s="353">
        <v>0</v>
      </c>
      <c r="G12" s="349">
        <v>0</v>
      </c>
      <c r="H12" s="350">
        <v>0</v>
      </c>
      <c r="I12" s="364">
        <v>0</v>
      </c>
      <c r="J12" s="353">
        <v>0</v>
      </c>
      <c r="K12" s="353">
        <v>0</v>
      </c>
      <c r="L12" s="353">
        <v>0</v>
      </c>
      <c r="M12" s="353">
        <v>0</v>
      </c>
      <c r="N12" s="353">
        <v>0</v>
      </c>
      <c r="O12" s="353">
        <v>0</v>
      </c>
      <c r="P12" s="353">
        <v>0</v>
      </c>
      <c r="Q12" s="353">
        <v>0</v>
      </c>
      <c r="R12" s="351">
        <v>0</v>
      </c>
      <c r="S12" s="339">
        <f t="shared" si="0"/>
        <v>0</v>
      </c>
      <c r="T12" s="360"/>
      <c r="U12" s="377"/>
    </row>
    <row r="13" spans="1:21" s="116" customFormat="1" ht="12.75">
      <c r="A13" s="362">
        <v>11</v>
      </c>
      <c r="B13" s="368"/>
      <c r="C13" s="353">
        <v>0</v>
      </c>
      <c r="D13" s="353">
        <v>0</v>
      </c>
      <c r="E13" s="353">
        <v>0</v>
      </c>
      <c r="F13" s="353">
        <v>0</v>
      </c>
      <c r="G13" s="349">
        <v>0</v>
      </c>
      <c r="H13" s="350">
        <v>0</v>
      </c>
      <c r="I13" s="364">
        <v>0</v>
      </c>
      <c r="J13" s="353">
        <v>0</v>
      </c>
      <c r="K13" s="353">
        <v>0</v>
      </c>
      <c r="L13" s="353">
        <v>0</v>
      </c>
      <c r="M13" s="353">
        <v>0</v>
      </c>
      <c r="N13" s="353">
        <v>0</v>
      </c>
      <c r="O13" s="353">
        <v>0</v>
      </c>
      <c r="P13" s="353">
        <v>0</v>
      </c>
      <c r="Q13" s="353">
        <v>0</v>
      </c>
      <c r="R13" s="351">
        <v>0</v>
      </c>
      <c r="S13" s="339">
        <f t="shared" si="0"/>
        <v>0</v>
      </c>
      <c r="T13" s="360"/>
      <c r="U13" s="377"/>
    </row>
    <row r="14" spans="1:21" s="116" customFormat="1" ht="12.75">
      <c r="A14" s="362">
        <v>12</v>
      </c>
      <c r="B14" s="368"/>
      <c r="C14" s="353">
        <v>0</v>
      </c>
      <c r="D14" s="353">
        <v>0</v>
      </c>
      <c r="E14" s="353">
        <v>0</v>
      </c>
      <c r="F14" s="353">
        <v>0</v>
      </c>
      <c r="G14" s="349">
        <v>0</v>
      </c>
      <c r="H14" s="350">
        <v>0</v>
      </c>
      <c r="I14" s="364">
        <v>0</v>
      </c>
      <c r="J14" s="353">
        <v>0</v>
      </c>
      <c r="K14" s="353">
        <v>0</v>
      </c>
      <c r="L14" s="353">
        <v>0</v>
      </c>
      <c r="M14" s="353">
        <v>0</v>
      </c>
      <c r="N14" s="353">
        <v>0</v>
      </c>
      <c r="O14" s="353">
        <v>0</v>
      </c>
      <c r="P14" s="353">
        <v>0</v>
      </c>
      <c r="Q14" s="353">
        <v>0</v>
      </c>
      <c r="R14" s="351">
        <v>0</v>
      </c>
      <c r="S14" s="339">
        <f t="shared" si="0"/>
        <v>0</v>
      </c>
      <c r="T14" s="360"/>
      <c r="U14" s="377"/>
    </row>
    <row r="15" spans="1:21" s="116" customFormat="1" ht="12.75">
      <c r="A15" s="362">
        <v>13</v>
      </c>
      <c r="B15" s="368"/>
      <c r="C15" s="353">
        <v>0</v>
      </c>
      <c r="D15" s="353">
        <v>0</v>
      </c>
      <c r="E15" s="353">
        <v>0</v>
      </c>
      <c r="F15" s="353">
        <v>0</v>
      </c>
      <c r="G15" s="349">
        <v>0</v>
      </c>
      <c r="H15" s="350">
        <v>0</v>
      </c>
      <c r="I15" s="364">
        <v>0</v>
      </c>
      <c r="J15" s="353">
        <v>0</v>
      </c>
      <c r="K15" s="353">
        <v>0</v>
      </c>
      <c r="L15" s="353">
        <v>0</v>
      </c>
      <c r="M15" s="353">
        <v>0</v>
      </c>
      <c r="N15" s="353">
        <v>0</v>
      </c>
      <c r="O15" s="353">
        <v>0</v>
      </c>
      <c r="P15" s="353">
        <v>0</v>
      </c>
      <c r="Q15" s="353">
        <v>0</v>
      </c>
      <c r="R15" s="351">
        <v>0</v>
      </c>
      <c r="S15" s="339">
        <f t="shared" si="0"/>
        <v>0</v>
      </c>
      <c r="T15" s="360"/>
      <c r="U15" s="377"/>
    </row>
    <row r="16" spans="1:21" s="116" customFormat="1" ht="12.75">
      <c r="A16" s="362">
        <v>14</v>
      </c>
      <c r="B16" s="368"/>
      <c r="C16" s="353">
        <v>0</v>
      </c>
      <c r="D16" s="353">
        <v>0</v>
      </c>
      <c r="E16" s="353">
        <v>0</v>
      </c>
      <c r="F16" s="353">
        <v>0</v>
      </c>
      <c r="G16" s="349">
        <v>0</v>
      </c>
      <c r="H16" s="350">
        <v>0</v>
      </c>
      <c r="I16" s="364">
        <v>0</v>
      </c>
      <c r="J16" s="353">
        <v>0</v>
      </c>
      <c r="K16" s="353">
        <v>0</v>
      </c>
      <c r="L16" s="353">
        <v>0</v>
      </c>
      <c r="M16" s="353">
        <v>0</v>
      </c>
      <c r="N16" s="353">
        <v>0</v>
      </c>
      <c r="O16" s="353">
        <v>0</v>
      </c>
      <c r="P16" s="353">
        <v>0</v>
      </c>
      <c r="Q16" s="353">
        <v>0</v>
      </c>
      <c r="R16" s="351">
        <v>0</v>
      </c>
      <c r="S16" s="339">
        <f t="shared" si="0"/>
        <v>0</v>
      </c>
      <c r="T16" s="360"/>
      <c r="U16" s="377"/>
    </row>
    <row r="17" spans="1:21" s="116" customFormat="1" ht="12.75">
      <c r="A17" s="362">
        <v>15</v>
      </c>
      <c r="B17" s="368"/>
      <c r="C17" s="353">
        <v>0</v>
      </c>
      <c r="D17" s="353">
        <v>0</v>
      </c>
      <c r="E17" s="353">
        <v>0</v>
      </c>
      <c r="F17" s="353">
        <v>0</v>
      </c>
      <c r="G17" s="349">
        <v>0</v>
      </c>
      <c r="H17" s="350">
        <v>0</v>
      </c>
      <c r="I17" s="364">
        <v>0</v>
      </c>
      <c r="J17" s="353">
        <v>0</v>
      </c>
      <c r="K17" s="353">
        <v>0</v>
      </c>
      <c r="L17" s="353">
        <v>0</v>
      </c>
      <c r="M17" s="353">
        <v>0</v>
      </c>
      <c r="N17" s="353">
        <v>0</v>
      </c>
      <c r="O17" s="353">
        <v>0</v>
      </c>
      <c r="P17" s="353">
        <v>0</v>
      </c>
      <c r="Q17" s="353">
        <v>0</v>
      </c>
      <c r="R17" s="351">
        <v>0</v>
      </c>
      <c r="S17" s="339">
        <f t="shared" si="0"/>
        <v>0</v>
      </c>
      <c r="T17" s="360"/>
      <c r="U17" s="377"/>
    </row>
    <row r="18" spans="1:21" s="116" customFormat="1" ht="12.75">
      <c r="A18" s="362">
        <v>16</v>
      </c>
      <c r="B18" s="368"/>
      <c r="C18" s="353">
        <v>0</v>
      </c>
      <c r="D18" s="353">
        <v>0</v>
      </c>
      <c r="E18" s="353">
        <v>0</v>
      </c>
      <c r="F18" s="353">
        <v>0</v>
      </c>
      <c r="G18" s="349">
        <v>0</v>
      </c>
      <c r="H18" s="350">
        <v>0</v>
      </c>
      <c r="I18" s="364">
        <v>0</v>
      </c>
      <c r="J18" s="353">
        <v>0</v>
      </c>
      <c r="K18" s="353">
        <v>0</v>
      </c>
      <c r="L18" s="353">
        <v>0</v>
      </c>
      <c r="M18" s="353">
        <v>0</v>
      </c>
      <c r="N18" s="353">
        <v>0</v>
      </c>
      <c r="O18" s="353">
        <v>0</v>
      </c>
      <c r="P18" s="353">
        <v>0</v>
      </c>
      <c r="Q18" s="353">
        <v>0</v>
      </c>
      <c r="R18" s="351">
        <v>0</v>
      </c>
      <c r="S18" s="339">
        <f t="shared" si="0"/>
        <v>0</v>
      </c>
      <c r="T18" s="360"/>
      <c r="U18" s="377"/>
    </row>
    <row r="19" spans="1:21" s="116" customFormat="1" ht="12.75">
      <c r="A19" s="362">
        <v>17</v>
      </c>
      <c r="B19" s="352"/>
      <c r="C19" s="353">
        <v>0</v>
      </c>
      <c r="D19" s="353">
        <v>0</v>
      </c>
      <c r="E19" s="353">
        <v>0</v>
      </c>
      <c r="F19" s="353">
        <v>0</v>
      </c>
      <c r="G19" s="353">
        <v>0</v>
      </c>
      <c r="H19" s="350">
        <v>0</v>
      </c>
      <c r="I19" s="364">
        <v>0</v>
      </c>
      <c r="J19" s="353">
        <v>0</v>
      </c>
      <c r="K19" s="353">
        <v>0</v>
      </c>
      <c r="L19" s="353">
        <v>0</v>
      </c>
      <c r="M19" s="353">
        <v>0</v>
      </c>
      <c r="N19" s="353">
        <v>0</v>
      </c>
      <c r="O19" s="353">
        <v>0</v>
      </c>
      <c r="P19" s="353">
        <v>0</v>
      </c>
      <c r="Q19" s="353">
        <v>0</v>
      </c>
      <c r="R19" s="351">
        <v>0</v>
      </c>
      <c r="S19" s="339">
        <f t="shared" si="0"/>
        <v>0</v>
      </c>
      <c r="T19" s="360"/>
      <c r="U19" s="377"/>
    </row>
    <row r="20" spans="1:21" s="116" customFormat="1" ht="12.75">
      <c r="A20" s="362">
        <v>18</v>
      </c>
      <c r="B20" s="352"/>
      <c r="C20" s="353">
        <v>0</v>
      </c>
      <c r="D20" s="353">
        <v>0</v>
      </c>
      <c r="E20" s="353">
        <v>0</v>
      </c>
      <c r="F20" s="353">
        <v>0</v>
      </c>
      <c r="G20" s="353">
        <v>0</v>
      </c>
      <c r="H20" s="350">
        <v>0</v>
      </c>
      <c r="I20" s="364">
        <v>0</v>
      </c>
      <c r="J20" s="353">
        <v>0</v>
      </c>
      <c r="K20" s="353">
        <v>0</v>
      </c>
      <c r="L20" s="353">
        <v>0</v>
      </c>
      <c r="M20" s="353">
        <v>0</v>
      </c>
      <c r="N20" s="353">
        <v>0</v>
      </c>
      <c r="O20" s="353">
        <v>0</v>
      </c>
      <c r="P20" s="353">
        <v>0</v>
      </c>
      <c r="Q20" s="353">
        <v>0</v>
      </c>
      <c r="R20" s="351">
        <v>0</v>
      </c>
      <c r="S20" s="339">
        <f t="shared" si="0"/>
        <v>0</v>
      </c>
      <c r="T20" s="360"/>
      <c r="U20" s="377"/>
    </row>
    <row r="21" spans="1:21" s="116" customFormat="1" ht="12.75">
      <c r="A21" s="362">
        <v>19</v>
      </c>
      <c r="B21" s="352"/>
      <c r="C21" s="353">
        <v>0</v>
      </c>
      <c r="D21" s="353">
        <v>0</v>
      </c>
      <c r="E21" s="353">
        <v>0</v>
      </c>
      <c r="F21" s="353">
        <v>0</v>
      </c>
      <c r="G21" s="353">
        <v>0</v>
      </c>
      <c r="H21" s="350">
        <v>0</v>
      </c>
      <c r="I21" s="364">
        <v>0</v>
      </c>
      <c r="J21" s="353">
        <v>0</v>
      </c>
      <c r="K21" s="353">
        <v>0</v>
      </c>
      <c r="L21" s="353">
        <v>0</v>
      </c>
      <c r="M21" s="353">
        <v>0</v>
      </c>
      <c r="N21" s="353">
        <v>0</v>
      </c>
      <c r="O21" s="353">
        <v>0</v>
      </c>
      <c r="P21" s="353">
        <v>0</v>
      </c>
      <c r="Q21" s="353">
        <v>0</v>
      </c>
      <c r="R21" s="351">
        <v>0</v>
      </c>
      <c r="S21" s="339">
        <f t="shared" si="0"/>
        <v>0</v>
      </c>
      <c r="T21" s="360"/>
      <c r="U21" s="377"/>
    </row>
    <row r="22" spans="1:21" s="116" customFormat="1" ht="12.75">
      <c r="A22" s="362">
        <v>20</v>
      </c>
      <c r="B22" s="352"/>
      <c r="C22" s="353">
        <v>0</v>
      </c>
      <c r="D22" s="353">
        <v>0</v>
      </c>
      <c r="E22" s="353">
        <v>0</v>
      </c>
      <c r="F22" s="353">
        <v>0</v>
      </c>
      <c r="G22" s="353">
        <v>0</v>
      </c>
      <c r="H22" s="350">
        <v>0</v>
      </c>
      <c r="I22" s="364">
        <v>0</v>
      </c>
      <c r="J22" s="353">
        <v>0</v>
      </c>
      <c r="K22" s="353">
        <v>0</v>
      </c>
      <c r="L22" s="353">
        <v>0</v>
      </c>
      <c r="M22" s="353">
        <v>0</v>
      </c>
      <c r="N22" s="353">
        <v>0</v>
      </c>
      <c r="O22" s="353">
        <v>0</v>
      </c>
      <c r="P22" s="353">
        <v>0</v>
      </c>
      <c r="Q22" s="353">
        <v>0</v>
      </c>
      <c r="R22" s="351">
        <v>0</v>
      </c>
      <c r="S22" s="339">
        <f t="shared" si="0"/>
        <v>0</v>
      </c>
      <c r="T22" s="360"/>
      <c r="U22" s="377"/>
    </row>
    <row r="23" spans="1:21" s="116" customFormat="1" ht="12.75">
      <c r="A23" s="362">
        <v>21</v>
      </c>
      <c r="B23" s="352"/>
      <c r="C23" s="353">
        <v>0</v>
      </c>
      <c r="D23" s="353">
        <v>0</v>
      </c>
      <c r="E23" s="353">
        <v>0</v>
      </c>
      <c r="F23" s="353">
        <v>0</v>
      </c>
      <c r="G23" s="353">
        <v>0</v>
      </c>
      <c r="H23" s="350">
        <v>0</v>
      </c>
      <c r="I23" s="364">
        <v>0</v>
      </c>
      <c r="J23" s="353">
        <v>0</v>
      </c>
      <c r="K23" s="353">
        <v>0</v>
      </c>
      <c r="L23" s="353">
        <v>0</v>
      </c>
      <c r="M23" s="353">
        <v>0</v>
      </c>
      <c r="N23" s="353">
        <v>0</v>
      </c>
      <c r="O23" s="353">
        <v>0</v>
      </c>
      <c r="P23" s="353">
        <v>0</v>
      </c>
      <c r="Q23" s="353">
        <v>0</v>
      </c>
      <c r="R23" s="351">
        <v>0</v>
      </c>
      <c r="S23" s="339">
        <f t="shared" si="0"/>
        <v>0</v>
      </c>
      <c r="T23" s="360"/>
      <c r="U23" s="377"/>
    </row>
    <row r="24" spans="1:21" s="116" customFormat="1" ht="12.75">
      <c r="A24" s="362">
        <v>22</v>
      </c>
      <c r="B24" s="352"/>
      <c r="C24" s="353">
        <v>0</v>
      </c>
      <c r="D24" s="353">
        <v>0</v>
      </c>
      <c r="E24" s="353">
        <v>0</v>
      </c>
      <c r="F24" s="353">
        <v>0</v>
      </c>
      <c r="G24" s="353">
        <v>0</v>
      </c>
      <c r="H24" s="350">
        <v>0</v>
      </c>
      <c r="I24" s="364">
        <v>0</v>
      </c>
      <c r="J24" s="353">
        <v>0</v>
      </c>
      <c r="K24" s="353">
        <v>0</v>
      </c>
      <c r="L24" s="353">
        <v>0</v>
      </c>
      <c r="M24" s="353">
        <v>0</v>
      </c>
      <c r="N24" s="353">
        <v>0</v>
      </c>
      <c r="O24" s="353">
        <v>0</v>
      </c>
      <c r="P24" s="353">
        <v>0</v>
      </c>
      <c r="Q24" s="353">
        <v>0</v>
      </c>
      <c r="R24" s="351">
        <v>0</v>
      </c>
      <c r="S24" s="339">
        <f t="shared" si="0"/>
        <v>0</v>
      </c>
      <c r="T24" s="360"/>
      <c r="U24" s="377"/>
    </row>
    <row r="25" spans="1:21" s="116" customFormat="1" ht="12.75">
      <c r="A25" s="362">
        <v>23</v>
      </c>
      <c r="B25" s="352"/>
      <c r="C25" s="353">
        <v>0</v>
      </c>
      <c r="D25" s="353">
        <v>0</v>
      </c>
      <c r="E25" s="353">
        <v>0</v>
      </c>
      <c r="F25" s="353">
        <v>0</v>
      </c>
      <c r="G25" s="353">
        <v>0</v>
      </c>
      <c r="H25" s="350">
        <v>0</v>
      </c>
      <c r="I25" s="364">
        <v>0</v>
      </c>
      <c r="J25" s="353">
        <v>0</v>
      </c>
      <c r="K25" s="353">
        <v>0</v>
      </c>
      <c r="L25" s="353">
        <v>0</v>
      </c>
      <c r="M25" s="353">
        <v>0</v>
      </c>
      <c r="N25" s="353">
        <v>0</v>
      </c>
      <c r="O25" s="353">
        <v>0</v>
      </c>
      <c r="P25" s="353">
        <v>0</v>
      </c>
      <c r="Q25" s="353">
        <v>0</v>
      </c>
      <c r="R25" s="351">
        <v>0</v>
      </c>
      <c r="S25" s="339">
        <f t="shared" si="0"/>
        <v>0</v>
      </c>
      <c r="T25" s="360"/>
      <c r="U25" s="377"/>
    </row>
    <row r="26" spans="1:21" s="116" customFormat="1" ht="12.75">
      <c r="A26" s="362">
        <v>24</v>
      </c>
      <c r="B26" s="352"/>
      <c r="C26" s="353">
        <v>0</v>
      </c>
      <c r="D26" s="353">
        <v>0</v>
      </c>
      <c r="E26" s="353">
        <v>0</v>
      </c>
      <c r="F26" s="353">
        <v>0</v>
      </c>
      <c r="G26" s="353">
        <v>0</v>
      </c>
      <c r="H26" s="350">
        <v>0</v>
      </c>
      <c r="I26" s="364">
        <v>0</v>
      </c>
      <c r="J26" s="353">
        <v>0</v>
      </c>
      <c r="K26" s="353">
        <v>0</v>
      </c>
      <c r="L26" s="353">
        <v>0</v>
      </c>
      <c r="M26" s="353">
        <v>0</v>
      </c>
      <c r="N26" s="353">
        <v>0</v>
      </c>
      <c r="O26" s="353">
        <v>0</v>
      </c>
      <c r="P26" s="353">
        <v>0</v>
      </c>
      <c r="Q26" s="353">
        <v>0</v>
      </c>
      <c r="R26" s="351">
        <v>0</v>
      </c>
      <c r="S26" s="339">
        <f t="shared" si="0"/>
        <v>0</v>
      </c>
      <c r="T26" s="360"/>
      <c r="U26" s="377"/>
    </row>
    <row r="27" spans="1:21" s="116" customFormat="1" ht="12.75">
      <c r="A27" s="362">
        <v>25</v>
      </c>
      <c r="B27" s="352"/>
      <c r="C27" s="353">
        <v>0</v>
      </c>
      <c r="D27" s="353">
        <v>0</v>
      </c>
      <c r="E27" s="353">
        <v>0</v>
      </c>
      <c r="F27" s="353">
        <v>0</v>
      </c>
      <c r="G27" s="353">
        <v>0</v>
      </c>
      <c r="H27" s="350">
        <v>0</v>
      </c>
      <c r="I27" s="364">
        <v>0</v>
      </c>
      <c r="J27" s="353">
        <v>0</v>
      </c>
      <c r="K27" s="353">
        <v>0</v>
      </c>
      <c r="L27" s="353">
        <v>0</v>
      </c>
      <c r="M27" s="353">
        <v>0</v>
      </c>
      <c r="N27" s="353">
        <v>0</v>
      </c>
      <c r="O27" s="353">
        <v>0</v>
      </c>
      <c r="P27" s="353">
        <v>0</v>
      </c>
      <c r="Q27" s="353">
        <v>0</v>
      </c>
      <c r="R27" s="351">
        <v>0</v>
      </c>
      <c r="S27" s="339">
        <f t="shared" si="0"/>
        <v>0</v>
      </c>
      <c r="T27" s="360"/>
      <c r="U27" s="377"/>
    </row>
    <row r="28" spans="1:21" s="116" customFormat="1" ht="12.75">
      <c r="A28" s="362">
        <v>26</v>
      </c>
      <c r="B28" s="352"/>
      <c r="C28" s="353">
        <v>0</v>
      </c>
      <c r="D28" s="353">
        <v>0</v>
      </c>
      <c r="E28" s="353">
        <v>0</v>
      </c>
      <c r="F28" s="353">
        <v>0</v>
      </c>
      <c r="G28" s="353">
        <v>0</v>
      </c>
      <c r="H28" s="350">
        <v>0</v>
      </c>
      <c r="I28" s="364">
        <v>0</v>
      </c>
      <c r="J28" s="353">
        <v>0</v>
      </c>
      <c r="K28" s="353">
        <v>0</v>
      </c>
      <c r="L28" s="353">
        <v>0</v>
      </c>
      <c r="M28" s="353">
        <v>0</v>
      </c>
      <c r="N28" s="353">
        <v>0</v>
      </c>
      <c r="O28" s="353">
        <v>0</v>
      </c>
      <c r="P28" s="353">
        <v>0</v>
      </c>
      <c r="Q28" s="353">
        <v>0</v>
      </c>
      <c r="R28" s="351">
        <v>0</v>
      </c>
      <c r="S28" s="339">
        <f t="shared" si="0"/>
        <v>0</v>
      </c>
      <c r="T28" s="360"/>
      <c r="U28" s="377"/>
    </row>
    <row r="29" spans="1:21" s="116" customFormat="1" ht="12.75">
      <c r="A29" s="362">
        <v>27</v>
      </c>
      <c r="B29" s="352"/>
      <c r="C29" s="353">
        <v>0</v>
      </c>
      <c r="D29" s="353">
        <v>0</v>
      </c>
      <c r="E29" s="353">
        <v>0</v>
      </c>
      <c r="F29" s="353">
        <v>0</v>
      </c>
      <c r="G29" s="353">
        <v>0</v>
      </c>
      <c r="H29" s="350">
        <v>0</v>
      </c>
      <c r="I29" s="364">
        <v>0</v>
      </c>
      <c r="J29" s="353">
        <v>0</v>
      </c>
      <c r="K29" s="353">
        <v>0</v>
      </c>
      <c r="L29" s="353">
        <v>0</v>
      </c>
      <c r="M29" s="353">
        <v>0</v>
      </c>
      <c r="N29" s="353">
        <v>0</v>
      </c>
      <c r="O29" s="353">
        <v>0</v>
      </c>
      <c r="P29" s="353">
        <v>0</v>
      </c>
      <c r="Q29" s="353">
        <v>0</v>
      </c>
      <c r="R29" s="351">
        <v>0</v>
      </c>
      <c r="S29" s="339">
        <f t="shared" si="0"/>
        <v>0</v>
      </c>
      <c r="T29" s="360"/>
      <c r="U29" s="377"/>
    </row>
    <row r="30" spans="1:21" s="116" customFormat="1" ht="12.75">
      <c r="A30" s="362">
        <v>28</v>
      </c>
      <c r="B30" s="352"/>
      <c r="C30" s="353">
        <v>0</v>
      </c>
      <c r="D30" s="353">
        <v>0</v>
      </c>
      <c r="E30" s="353">
        <v>0</v>
      </c>
      <c r="F30" s="353">
        <v>0</v>
      </c>
      <c r="G30" s="353">
        <v>0</v>
      </c>
      <c r="H30" s="350">
        <v>0</v>
      </c>
      <c r="I30" s="364">
        <v>0</v>
      </c>
      <c r="J30" s="353">
        <v>0</v>
      </c>
      <c r="K30" s="353">
        <v>0</v>
      </c>
      <c r="L30" s="353">
        <v>0</v>
      </c>
      <c r="M30" s="353">
        <v>0</v>
      </c>
      <c r="N30" s="353">
        <v>0</v>
      </c>
      <c r="O30" s="353">
        <v>0</v>
      </c>
      <c r="P30" s="353">
        <v>0</v>
      </c>
      <c r="Q30" s="353">
        <v>0</v>
      </c>
      <c r="R30" s="351">
        <v>0</v>
      </c>
      <c r="S30" s="339">
        <f t="shared" si="0"/>
        <v>0</v>
      </c>
      <c r="T30" s="360"/>
      <c r="U30" s="377"/>
    </row>
    <row r="31" spans="1:21" s="116" customFormat="1" ht="12.75">
      <c r="A31" s="362">
        <v>29</v>
      </c>
      <c r="B31" s="352"/>
      <c r="C31" s="353">
        <v>0</v>
      </c>
      <c r="D31" s="353">
        <v>0</v>
      </c>
      <c r="E31" s="353">
        <v>0</v>
      </c>
      <c r="F31" s="353">
        <v>0</v>
      </c>
      <c r="G31" s="353">
        <v>0</v>
      </c>
      <c r="H31" s="350">
        <v>0</v>
      </c>
      <c r="I31" s="364">
        <v>0</v>
      </c>
      <c r="J31" s="353">
        <v>0</v>
      </c>
      <c r="K31" s="353">
        <v>0</v>
      </c>
      <c r="L31" s="353">
        <v>0</v>
      </c>
      <c r="M31" s="353">
        <v>0</v>
      </c>
      <c r="N31" s="353">
        <v>0</v>
      </c>
      <c r="O31" s="353">
        <v>0</v>
      </c>
      <c r="P31" s="353">
        <v>0</v>
      </c>
      <c r="Q31" s="353">
        <v>0</v>
      </c>
      <c r="R31" s="351">
        <v>0</v>
      </c>
      <c r="S31" s="339">
        <f t="shared" si="0"/>
        <v>0</v>
      </c>
      <c r="T31" s="360"/>
      <c r="U31" s="377"/>
    </row>
    <row r="32" spans="1:21" s="116" customFormat="1" ht="13.5" thickBot="1">
      <c r="A32" s="362">
        <v>30</v>
      </c>
      <c r="B32" s="355"/>
      <c r="C32" s="356">
        <v>0</v>
      </c>
      <c r="D32" s="356">
        <v>0</v>
      </c>
      <c r="E32" s="356">
        <v>0</v>
      </c>
      <c r="F32" s="356">
        <v>0</v>
      </c>
      <c r="G32" s="356">
        <v>0</v>
      </c>
      <c r="H32" s="357">
        <v>0</v>
      </c>
      <c r="I32" s="365">
        <v>0</v>
      </c>
      <c r="J32" s="356">
        <v>0</v>
      </c>
      <c r="K32" s="356">
        <v>0</v>
      </c>
      <c r="L32" s="356">
        <v>0</v>
      </c>
      <c r="M32" s="356">
        <v>0</v>
      </c>
      <c r="N32" s="356">
        <v>0</v>
      </c>
      <c r="O32" s="356">
        <v>0</v>
      </c>
      <c r="P32" s="356">
        <v>0</v>
      </c>
      <c r="Q32" s="356">
        <v>0</v>
      </c>
      <c r="R32" s="358">
        <v>0</v>
      </c>
      <c r="S32" s="340">
        <f>ROUND(SUM(C32:H32),2)-ROUND(SUM(I32:R32),2)</f>
        <v>0</v>
      </c>
      <c r="T32" s="361"/>
      <c r="U32" s="378"/>
    </row>
    <row r="33" spans="1:21" s="53" customFormat="1" ht="13.5" thickTop="1">
      <c r="A33" s="332"/>
      <c r="B33" s="333" t="s">
        <v>264</v>
      </c>
      <c r="C33" s="346">
        <f>SUM(C3:C32)</f>
        <v>0</v>
      </c>
      <c r="D33" s="346">
        <f t="shared" ref="D33:G33" si="1">SUM(D3:D32)</f>
        <v>0</v>
      </c>
      <c r="E33" s="346">
        <f t="shared" si="1"/>
        <v>0</v>
      </c>
      <c r="F33" s="346">
        <f t="shared" si="1"/>
        <v>0</v>
      </c>
      <c r="G33" s="346">
        <f t="shared" si="1"/>
        <v>0</v>
      </c>
      <c r="H33" s="334">
        <f>SUM(H3:H32)</f>
        <v>0</v>
      </c>
      <c r="I33" s="366">
        <f>SUM(I3:I32)</f>
        <v>0</v>
      </c>
      <c r="J33" s="347">
        <f>SUM(J3:J32)</f>
        <v>0</v>
      </c>
      <c r="K33" s="347">
        <f t="shared" ref="K33:Q33" si="2">SUM(K3:K32)</f>
        <v>0</v>
      </c>
      <c r="L33" s="347">
        <f t="shared" si="2"/>
        <v>0</v>
      </c>
      <c r="M33" s="347">
        <f t="shared" si="2"/>
        <v>0</v>
      </c>
      <c r="N33" s="347">
        <f t="shared" si="2"/>
        <v>0</v>
      </c>
      <c r="O33" s="347">
        <f t="shared" si="2"/>
        <v>0</v>
      </c>
      <c r="P33" s="347">
        <f t="shared" si="2"/>
        <v>0</v>
      </c>
      <c r="Q33" s="347">
        <f t="shared" si="2"/>
        <v>0</v>
      </c>
      <c r="R33" s="348">
        <f>SUM(R3:R32)</f>
        <v>0</v>
      </c>
      <c r="S33" s="369">
        <f>SUM(S3:S32)</f>
        <v>0</v>
      </c>
      <c r="T33" s="331"/>
      <c r="U33" s="331"/>
    </row>
    <row r="34" spans="1:21" s="53" customFormat="1" ht="12.75">
      <c r="A34" s="332"/>
      <c r="B34" s="333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 t="s">
        <v>159</v>
      </c>
      <c r="S34" s="341">
        <f>ROUND(SUM(C33:H33),2)-ROUND(SUM(I33:R33),2)</f>
        <v>0</v>
      </c>
      <c r="T34" s="342" t="s">
        <v>519</v>
      </c>
      <c r="U34" s="342"/>
    </row>
    <row r="35" spans="1:21" s="53" customFormat="1" ht="14.25">
      <c r="A35" s="332"/>
      <c r="B35" s="335" t="s">
        <v>265</v>
      </c>
      <c r="C35" s="373">
        <f>SUM(I33:R33)</f>
        <v>0</v>
      </c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42" t="s">
        <v>520</v>
      </c>
      <c r="U35" s="343"/>
    </row>
    <row r="36" spans="1:21" s="53" customFormat="1" ht="15" thickBot="1">
      <c r="A36" s="332"/>
      <c r="B36" s="335" t="s">
        <v>266</v>
      </c>
      <c r="C36" s="372">
        <f>SUM(C33:H33)</f>
        <v>0</v>
      </c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42" t="s">
        <v>521</v>
      </c>
      <c r="U36" s="343"/>
    </row>
    <row r="37" spans="1:21" s="53" customFormat="1" thickTop="1">
      <c r="A37" s="332"/>
      <c r="B37" s="336" t="s">
        <v>120</v>
      </c>
      <c r="C37" s="371">
        <f>ROUND(C36-C35,2)</f>
        <v>0</v>
      </c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42" t="s">
        <v>522</v>
      </c>
      <c r="U37" s="343"/>
    </row>
    <row r="38" spans="1:21" s="53" customFormat="1" ht="12.75">
      <c r="A38" s="111"/>
      <c r="B38" s="52"/>
      <c r="C38" s="107"/>
      <c r="D38" s="105"/>
      <c r="E38" s="113"/>
      <c r="F38" s="105"/>
      <c r="G38" s="106"/>
      <c r="H38" s="105"/>
      <c r="I38" s="113"/>
      <c r="J38" s="105"/>
      <c r="K38" s="113"/>
      <c r="L38" s="113"/>
      <c r="M38" s="113"/>
      <c r="N38" s="105"/>
      <c r="O38" s="105"/>
      <c r="P38" s="105"/>
      <c r="Q38" s="109"/>
    </row>
    <row r="39" spans="1:21" s="53" customFormat="1" ht="18.75">
      <c r="A39" s="110"/>
      <c r="B39" s="115" t="s">
        <v>145</v>
      </c>
      <c r="D39" s="509" t="s">
        <v>9</v>
      </c>
      <c r="E39" s="510"/>
      <c r="F39" s="509" t="s">
        <v>121</v>
      </c>
      <c r="G39" s="509"/>
      <c r="H39" s="509"/>
      <c r="I39" s="509"/>
      <c r="J39" s="509"/>
      <c r="K39" s="114"/>
      <c r="L39" s="501" t="s">
        <v>405</v>
      </c>
      <c r="M39" s="501"/>
      <c r="N39" s="501"/>
      <c r="O39" s="106"/>
      <c r="P39" s="106"/>
      <c r="Q39" s="109"/>
    </row>
    <row r="40" spans="1:21" s="53" customFormat="1" ht="12.75">
      <c r="A40" s="296">
        <f ca="1">INDIRECT("A"&amp;ROW()-1)+1</f>
        <v>1</v>
      </c>
      <c r="B40" s="294"/>
      <c r="C40" s="106"/>
      <c r="D40" s="504"/>
      <c r="E40" s="505"/>
      <c r="F40" s="506" t="s">
        <v>404</v>
      </c>
      <c r="G40" s="507"/>
      <c r="H40" s="507"/>
      <c r="I40" s="507"/>
      <c r="J40" s="507"/>
      <c r="K40" s="114"/>
      <c r="L40" s="502"/>
      <c r="M40" s="503"/>
      <c r="N40" s="295"/>
      <c r="O40" s="106"/>
      <c r="P40" s="106"/>
      <c r="Q40" s="109"/>
    </row>
    <row r="41" spans="1:21" s="53" customFormat="1" ht="12.75">
      <c r="A41" s="296">
        <f t="shared" ref="A41:A57" ca="1" si="3">INDIRECT("A"&amp;ROW()-1)+1</f>
        <v>2</v>
      </c>
      <c r="B41" s="294"/>
      <c r="C41" s="106"/>
      <c r="D41" s="504"/>
      <c r="E41" s="505"/>
      <c r="F41" s="506"/>
      <c r="G41" s="507"/>
      <c r="H41" s="507"/>
      <c r="I41" s="507"/>
      <c r="J41" s="507"/>
      <c r="K41" s="114"/>
      <c r="L41" s="495"/>
      <c r="M41" s="496"/>
      <c r="N41" s="297"/>
      <c r="Q41" s="106"/>
    </row>
    <row r="42" spans="1:21" s="53" customFormat="1" ht="12.75">
      <c r="A42" s="296">
        <f t="shared" ca="1" si="3"/>
        <v>3</v>
      </c>
      <c r="B42" s="294"/>
      <c r="C42" s="106"/>
      <c r="D42" s="504"/>
      <c r="E42" s="505"/>
      <c r="F42" s="506"/>
      <c r="G42" s="507"/>
      <c r="H42" s="507"/>
      <c r="I42" s="507"/>
      <c r="J42" s="507"/>
      <c r="K42" s="114"/>
      <c r="L42" s="495"/>
      <c r="M42" s="496"/>
      <c r="N42" s="297"/>
      <c r="Q42" s="106"/>
    </row>
    <row r="43" spans="1:21" s="114" customFormat="1" ht="12.75">
      <c r="A43" s="296">
        <f t="shared" ca="1" si="3"/>
        <v>4</v>
      </c>
      <c r="B43" s="295"/>
      <c r="D43" s="504"/>
      <c r="E43" s="505"/>
      <c r="F43" s="506"/>
      <c r="G43" s="507"/>
      <c r="H43" s="507"/>
      <c r="I43" s="507"/>
      <c r="J43" s="507"/>
      <c r="L43" s="495"/>
      <c r="M43" s="496"/>
      <c r="N43" s="297"/>
    </row>
    <row r="44" spans="1:21" s="114" customFormat="1" ht="12.75">
      <c r="A44" s="296">
        <f t="shared" ca="1" si="3"/>
        <v>5</v>
      </c>
      <c r="B44" s="294"/>
      <c r="D44" s="504"/>
      <c r="E44" s="505"/>
      <c r="F44" s="506"/>
      <c r="G44" s="507"/>
      <c r="H44" s="507"/>
      <c r="I44" s="507"/>
      <c r="J44" s="507"/>
      <c r="L44" s="495"/>
      <c r="M44" s="496"/>
      <c r="N44" s="297"/>
    </row>
    <row r="45" spans="1:21" s="114" customFormat="1" ht="12.75">
      <c r="A45" s="296">
        <f t="shared" ca="1" si="3"/>
        <v>6</v>
      </c>
      <c r="B45" s="294"/>
      <c r="D45" s="504"/>
      <c r="E45" s="505"/>
      <c r="F45" s="506"/>
      <c r="G45" s="507"/>
      <c r="H45" s="507"/>
      <c r="I45" s="507"/>
      <c r="J45" s="507"/>
      <c r="L45" s="499"/>
      <c r="M45" s="500"/>
      <c r="N45" s="297"/>
    </row>
    <row r="46" spans="1:21" s="114" customFormat="1" ht="12.75">
      <c r="A46" s="296">
        <f t="shared" ca="1" si="3"/>
        <v>7</v>
      </c>
      <c r="B46" s="295"/>
      <c r="D46" s="504"/>
      <c r="E46" s="505"/>
      <c r="F46" s="508"/>
      <c r="G46" s="504"/>
      <c r="H46" s="504"/>
      <c r="I46" s="504"/>
      <c r="J46" s="504"/>
      <c r="L46" s="499"/>
      <c r="M46" s="500"/>
      <c r="N46" s="297"/>
    </row>
    <row r="47" spans="1:21" s="114" customFormat="1" ht="12.75">
      <c r="A47" s="296">
        <f t="shared" ca="1" si="3"/>
        <v>8</v>
      </c>
      <c r="B47" s="294"/>
      <c r="D47" s="504"/>
      <c r="E47" s="505"/>
      <c r="F47" s="508"/>
      <c r="G47" s="504"/>
      <c r="H47" s="504"/>
      <c r="I47" s="504"/>
      <c r="J47" s="504"/>
      <c r="L47" s="495"/>
      <c r="M47" s="496"/>
      <c r="N47" s="294"/>
    </row>
    <row r="48" spans="1:21" s="114" customFormat="1" ht="12.75">
      <c r="A48" s="296">
        <f t="shared" ca="1" si="3"/>
        <v>9</v>
      </c>
      <c r="B48" s="294"/>
      <c r="D48" s="504"/>
      <c r="E48" s="505"/>
      <c r="F48" s="508"/>
      <c r="G48" s="504"/>
      <c r="H48" s="504"/>
      <c r="I48" s="504"/>
      <c r="J48" s="504"/>
      <c r="L48" s="495"/>
      <c r="M48" s="496"/>
      <c r="N48" s="294"/>
    </row>
    <row r="49" spans="1:17" s="114" customFormat="1" ht="12.75">
      <c r="A49" s="296">
        <f t="shared" ca="1" si="3"/>
        <v>10</v>
      </c>
      <c r="B49" s="295"/>
      <c r="D49" s="504"/>
      <c r="E49" s="505"/>
      <c r="F49" s="508"/>
      <c r="G49" s="504"/>
      <c r="H49" s="504"/>
      <c r="I49" s="504"/>
      <c r="J49" s="504"/>
      <c r="L49" s="495"/>
      <c r="M49" s="496"/>
      <c r="N49" s="294"/>
    </row>
    <row r="50" spans="1:17" s="114" customFormat="1" ht="12.75">
      <c r="A50" s="296">
        <f t="shared" ca="1" si="3"/>
        <v>11</v>
      </c>
      <c r="B50" s="294"/>
      <c r="D50" s="504"/>
      <c r="E50" s="505"/>
      <c r="F50" s="508"/>
      <c r="G50" s="504"/>
      <c r="H50" s="504"/>
      <c r="I50" s="504"/>
      <c r="J50" s="504"/>
      <c r="L50" s="495"/>
      <c r="M50" s="496"/>
      <c r="N50" s="294"/>
    </row>
    <row r="51" spans="1:17" s="114" customFormat="1" ht="13.5" thickBot="1">
      <c r="A51" s="296">
        <f t="shared" ca="1" si="3"/>
        <v>12</v>
      </c>
      <c r="B51" s="294"/>
      <c r="D51" s="504"/>
      <c r="E51" s="505"/>
      <c r="F51" s="508"/>
      <c r="G51" s="504"/>
      <c r="H51" s="504"/>
      <c r="I51" s="504"/>
      <c r="J51" s="504"/>
      <c r="L51" s="495"/>
      <c r="M51" s="496"/>
      <c r="N51" s="298"/>
    </row>
    <row r="52" spans="1:17" s="114" customFormat="1" ht="13.5" thickTop="1">
      <c r="A52" s="296">
        <f t="shared" ca="1" si="3"/>
        <v>13</v>
      </c>
      <c r="B52" s="295"/>
      <c r="D52" s="504"/>
      <c r="E52" s="505"/>
      <c r="F52" s="508"/>
      <c r="G52" s="504"/>
      <c r="H52" s="504"/>
      <c r="I52" s="504"/>
      <c r="J52" s="504"/>
      <c r="L52" s="497" t="s">
        <v>406</v>
      </c>
      <c r="M52" s="498" t="s">
        <v>252</v>
      </c>
      <c r="N52" s="293">
        <f>SUM(N40:N51)</f>
        <v>0</v>
      </c>
    </row>
    <row r="53" spans="1:17" s="53" customFormat="1" ht="12.75">
      <c r="A53" s="296">
        <f t="shared" ca="1" si="3"/>
        <v>14</v>
      </c>
      <c r="B53" s="294"/>
      <c r="C53" s="106"/>
      <c r="D53" s="504"/>
      <c r="E53" s="505"/>
      <c r="F53" s="508"/>
      <c r="G53" s="504"/>
      <c r="H53" s="504"/>
      <c r="I53" s="504"/>
      <c r="J53" s="504"/>
      <c r="K53" s="114"/>
      <c r="L53" s="114"/>
      <c r="M53" s="114"/>
      <c r="N53" s="114"/>
      <c r="Q53" s="106"/>
    </row>
    <row r="54" spans="1:17" s="53" customFormat="1" ht="12.75">
      <c r="A54" s="296">
        <f t="shared" ca="1" si="3"/>
        <v>15</v>
      </c>
      <c r="B54" s="294"/>
      <c r="C54" s="106"/>
      <c r="D54" s="504"/>
      <c r="E54" s="505"/>
      <c r="F54" s="508"/>
      <c r="G54" s="504"/>
      <c r="H54" s="504"/>
      <c r="I54" s="504"/>
      <c r="J54" s="504"/>
      <c r="K54" s="114"/>
      <c r="L54" s="114"/>
      <c r="M54" s="114"/>
      <c r="N54" s="114"/>
      <c r="Q54" s="106"/>
    </row>
    <row r="55" spans="1:17" s="53" customFormat="1" ht="12.75">
      <c r="A55" s="296">
        <f t="shared" ca="1" si="3"/>
        <v>16</v>
      </c>
      <c r="B55" s="295"/>
      <c r="C55" s="106"/>
      <c r="D55" s="504"/>
      <c r="E55" s="505"/>
      <c r="F55" s="508"/>
      <c r="G55" s="504"/>
      <c r="H55" s="504"/>
      <c r="I55" s="504"/>
      <c r="J55" s="504"/>
      <c r="K55" s="114"/>
      <c r="L55" s="114"/>
      <c r="M55" s="114"/>
      <c r="N55" s="106"/>
      <c r="Q55" s="106"/>
    </row>
    <row r="56" spans="1:17" s="53" customFormat="1" ht="12.75">
      <c r="A56" s="296">
        <f t="shared" ca="1" si="3"/>
        <v>17</v>
      </c>
      <c r="B56" s="294"/>
      <c r="C56" s="106"/>
      <c r="D56" s="504"/>
      <c r="E56" s="505"/>
      <c r="F56" s="508"/>
      <c r="G56" s="504"/>
      <c r="H56" s="504"/>
      <c r="I56" s="504"/>
      <c r="J56" s="504"/>
      <c r="K56" s="114"/>
      <c r="L56" s="114"/>
      <c r="M56" s="114"/>
      <c r="N56" s="106"/>
      <c r="Q56" s="106"/>
    </row>
    <row r="57" spans="1:17" s="53" customFormat="1" ht="12.75">
      <c r="A57" s="296">
        <f t="shared" ca="1" si="3"/>
        <v>18</v>
      </c>
      <c r="B57" s="294"/>
      <c r="C57" s="106"/>
      <c r="D57" s="504"/>
      <c r="E57" s="505"/>
      <c r="F57" s="508"/>
      <c r="G57" s="504"/>
      <c r="H57" s="504"/>
      <c r="I57" s="504"/>
      <c r="J57" s="504"/>
      <c r="K57" s="114"/>
      <c r="L57" s="114"/>
      <c r="M57" s="114"/>
      <c r="N57" s="106"/>
      <c r="Q57" s="106"/>
    </row>
    <row r="58" spans="1:17" s="53" customFormat="1" ht="12.75">
      <c r="A58" s="113"/>
      <c r="B58" s="113"/>
      <c r="C58" s="106"/>
      <c r="D58" s="106"/>
      <c r="E58" s="114"/>
      <c r="F58" s="106"/>
      <c r="G58" s="106"/>
      <c r="H58" s="106"/>
      <c r="I58" s="114"/>
      <c r="J58" s="106"/>
      <c r="K58" s="114"/>
      <c r="L58" s="114"/>
      <c r="M58" s="114"/>
      <c r="N58" s="106"/>
      <c r="Q58" s="106"/>
    </row>
    <row r="59" spans="1:17" s="53" customFormat="1" ht="12.75">
      <c r="A59" s="113"/>
      <c r="B59" s="113"/>
      <c r="C59" s="106"/>
      <c r="D59" s="106"/>
      <c r="E59" s="114"/>
      <c r="F59" s="106"/>
      <c r="G59" s="106"/>
      <c r="H59" s="106"/>
      <c r="I59" s="114"/>
      <c r="J59" s="106"/>
      <c r="K59" s="114"/>
      <c r="L59" s="114"/>
      <c r="M59" s="114"/>
      <c r="N59" s="106"/>
      <c r="Q59" s="106"/>
    </row>
    <row r="60" spans="1:17" s="53" customFormat="1" ht="12.75">
      <c r="A60" s="113"/>
      <c r="B60" s="113"/>
      <c r="C60" s="106"/>
      <c r="D60" s="106"/>
      <c r="E60" s="114"/>
      <c r="F60" s="106"/>
      <c r="G60" s="106"/>
      <c r="H60" s="106"/>
      <c r="I60" s="114"/>
      <c r="J60" s="106"/>
      <c r="K60" s="114"/>
      <c r="L60" s="114"/>
      <c r="M60" s="114"/>
      <c r="N60" s="106"/>
      <c r="Q60" s="106"/>
    </row>
    <row r="61" spans="1:17" s="114" customFormat="1" ht="12.75">
      <c r="A61" s="113"/>
      <c r="B61" s="113"/>
      <c r="N61" s="106"/>
    </row>
    <row r="62" spans="1:17" s="114" customFormat="1" ht="12.75">
      <c r="A62" s="113"/>
      <c r="B62" s="113"/>
      <c r="N62" s="106"/>
    </row>
    <row r="63" spans="1:17" s="114" customFormat="1" ht="12.75">
      <c r="A63" s="113"/>
      <c r="B63" s="113"/>
    </row>
    <row r="64" spans="1:17" s="114" customFormat="1" ht="12.75">
      <c r="A64" s="113"/>
      <c r="B64" s="113"/>
    </row>
    <row r="65" spans="1:17" s="114" customFormat="1" ht="12.75">
      <c r="A65" s="113"/>
      <c r="B65" s="113"/>
    </row>
    <row r="66" spans="1:17" s="114" customFormat="1" ht="12.75">
      <c r="A66" s="113"/>
      <c r="B66" s="113"/>
    </row>
    <row r="67" spans="1:17" s="114" customFormat="1" ht="12.75">
      <c r="A67" s="113"/>
      <c r="B67" s="113"/>
    </row>
    <row r="68" spans="1:17" s="53" customFormat="1" ht="12.75">
      <c r="A68" s="113"/>
      <c r="B68" s="113"/>
      <c r="C68" s="106"/>
      <c r="D68" s="106"/>
      <c r="E68" s="114"/>
      <c r="F68" s="106"/>
      <c r="G68" s="106"/>
      <c r="H68" s="106"/>
      <c r="I68" s="114"/>
      <c r="J68" s="106"/>
      <c r="K68" s="114"/>
      <c r="L68" s="114"/>
      <c r="M68" s="114"/>
      <c r="N68" s="114"/>
      <c r="Q68" s="106"/>
    </row>
    <row r="69" spans="1:17" s="53" customFormat="1" ht="12.75">
      <c r="A69" s="113"/>
      <c r="B69" s="113"/>
      <c r="C69" s="106"/>
      <c r="D69" s="106"/>
      <c r="E69" s="114"/>
      <c r="F69" s="106"/>
      <c r="G69" s="106"/>
      <c r="H69" s="106"/>
      <c r="I69" s="114"/>
      <c r="J69" s="106"/>
      <c r="K69" s="114"/>
      <c r="L69" s="114"/>
      <c r="M69" s="114"/>
      <c r="N69" s="114"/>
      <c r="Q69" s="106"/>
    </row>
    <row r="70" spans="1:17" s="53" customFormat="1" ht="12.75">
      <c r="A70" s="113"/>
      <c r="B70" s="113"/>
      <c r="C70" s="106"/>
      <c r="D70" s="106"/>
      <c r="E70" s="114"/>
      <c r="F70" s="106"/>
      <c r="G70" s="106"/>
      <c r="H70" s="106"/>
      <c r="I70" s="114"/>
      <c r="J70" s="106"/>
      <c r="K70" s="114"/>
      <c r="L70" s="114"/>
      <c r="M70" s="114"/>
      <c r="N70" s="106"/>
      <c r="Q70" s="106"/>
    </row>
    <row r="71" spans="1:17" s="53" customFormat="1" ht="12.75">
      <c r="A71" s="113"/>
      <c r="B71" s="113"/>
      <c r="C71" s="106"/>
      <c r="D71" s="106"/>
      <c r="E71" s="114"/>
      <c r="F71" s="106"/>
      <c r="G71" s="106"/>
      <c r="H71" s="106"/>
      <c r="I71" s="114"/>
      <c r="J71" s="106"/>
      <c r="K71" s="114"/>
      <c r="L71" s="114"/>
      <c r="M71" s="114"/>
      <c r="N71" s="106"/>
      <c r="Q71" s="106"/>
    </row>
    <row r="72" spans="1:17" s="53" customFormat="1" ht="12.75">
      <c r="A72" s="113"/>
      <c r="B72" s="113"/>
      <c r="C72" s="106"/>
      <c r="D72" s="106"/>
      <c r="E72" s="114"/>
      <c r="F72" s="106"/>
      <c r="G72" s="106"/>
      <c r="H72" s="106"/>
      <c r="I72" s="114"/>
      <c r="J72" s="106"/>
      <c r="K72" s="114"/>
      <c r="L72" s="114"/>
      <c r="M72" s="114"/>
      <c r="N72" s="106"/>
      <c r="Q72" s="106"/>
    </row>
    <row r="73" spans="1:17" s="53" customFormat="1" ht="12.75">
      <c r="A73" s="113"/>
      <c r="B73" s="113"/>
      <c r="C73" s="106"/>
      <c r="D73" s="106"/>
      <c r="E73" s="114"/>
      <c r="F73" s="106"/>
      <c r="G73" s="106"/>
      <c r="H73" s="106"/>
      <c r="I73" s="114"/>
      <c r="J73" s="106"/>
      <c r="K73" s="114"/>
      <c r="L73" s="114"/>
      <c r="M73" s="114"/>
      <c r="N73" s="106"/>
      <c r="Q73" s="106"/>
    </row>
    <row r="74" spans="1:17" s="53" customFormat="1" ht="12.75">
      <c r="A74" s="113"/>
      <c r="B74" s="113"/>
      <c r="C74" s="106"/>
      <c r="D74" s="106"/>
      <c r="E74" s="114"/>
      <c r="F74" s="106"/>
      <c r="G74" s="106"/>
      <c r="H74" s="106"/>
      <c r="I74" s="114"/>
      <c r="J74" s="106"/>
      <c r="K74" s="114"/>
      <c r="L74" s="114"/>
      <c r="M74" s="114"/>
      <c r="N74" s="106"/>
      <c r="Q74" s="106"/>
    </row>
    <row r="75" spans="1:17" s="53" customFormat="1" ht="12.75">
      <c r="A75" s="113"/>
      <c r="B75" s="113"/>
      <c r="C75" s="106"/>
      <c r="D75" s="106"/>
      <c r="E75" s="114"/>
      <c r="F75" s="106"/>
      <c r="G75" s="106"/>
      <c r="H75" s="106"/>
      <c r="I75" s="114"/>
      <c r="J75" s="106"/>
      <c r="K75" s="114"/>
      <c r="L75" s="114"/>
      <c r="M75" s="114"/>
      <c r="N75" s="106"/>
      <c r="Q75" s="106"/>
    </row>
    <row r="76" spans="1:17" s="53" customFormat="1" ht="12.75">
      <c r="A76" s="113"/>
      <c r="B76" s="113"/>
      <c r="C76" s="106"/>
      <c r="D76" s="106"/>
      <c r="E76" s="114"/>
      <c r="F76" s="106"/>
      <c r="G76" s="106"/>
      <c r="H76" s="106"/>
      <c r="I76" s="114"/>
      <c r="J76" s="106"/>
      <c r="K76" s="114"/>
      <c r="L76" s="114"/>
      <c r="M76" s="114"/>
      <c r="N76" s="106"/>
      <c r="Q76" s="106"/>
    </row>
    <row r="77" spans="1:17" s="53" customFormat="1" ht="12.75">
      <c r="A77" s="113"/>
      <c r="B77" s="113"/>
      <c r="C77" s="106"/>
      <c r="D77" s="106"/>
      <c r="E77" s="114"/>
      <c r="F77" s="106"/>
      <c r="G77" s="106"/>
      <c r="H77" s="106"/>
      <c r="I77" s="114"/>
      <c r="J77" s="106"/>
      <c r="K77" s="114"/>
      <c r="L77" s="114"/>
      <c r="M77" s="114"/>
      <c r="N77" s="106"/>
      <c r="Q77" s="106"/>
    </row>
    <row r="78" spans="1:17" s="53" customFormat="1" ht="12.75">
      <c r="A78" s="113"/>
      <c r="B78" s="113"/>
      <c r="C78" s="106"/>
      <c r="D78" s="106"/>
      <c r="E78" s="114"/>
      <c r="F78" s="106"/>
      <c r="G78" s="106"/>
      <c r="H78" s="106"/>
      <c r="I78" s="114"/>
      <c r="J78" s="106"/>
      <c r="K78" s="114"/>
      <c r="L78" s="114"/>
      <c r="M78" s="114"/>
      <c r="N78" s="106"/>
      <c r="Q78" s="106"/>
    </row>
    <row r="79" spans="1:17">
      <c r="A79" s="113"/>
      <c r="B79" s="113"/>
      <c r="C79" s="106"/>
      <c r="D79" s="106"/>
      <c r="E79" s="114"/>
      <c r="F79" s="106"/>
      <c r="G79" s="106"/>
      <c r="H79" s="106"/>
      <c r="I79" s="114"/>
      <c r="J79" s="106"/>
      <c r="K79" s="114"/>
      <c r="L79" s="114"/>
      <c r="M79" s="114"/>
      <c r="N79" s="106"/>
      <c r="Q79" s="104"/>
    </row>
    <row r="80" spans="1:17">
      <c r="A80" s="113"/>
      <c r="B80" s="113"/>
      <c r="C80" s="104"/>
      <c r="D80" s="104"/>
      <c r="F80" s="104"/>
      <c r="G80" s="104"/>
      <c r="H80" s="104"/>
      <c r="J80" s="104"/>
      <c r="L80" s="114"/>
      <c r="M80" s="114"/>
      <c r="N80" s="106"/>
      <c r="Q80" s="104"/>
    </row>
    <row r="81" spans="1:17">
      <c r="A81" s="113"/>
      <c r="B81" s="113"/>
      <c r="C81" s="104"/>
      <c r="D81" s="104"/>
      <c r="F81" s="104"/>
      <c r="G81" s="104"/>
      <c r="H81" s="104"/>
      <c r="J81" s="104"/>
      <c r="L81" s="114"/>
      <c r="M81" s="114"/>
      <c r="N81" s="106"/>
      <c r="Q81" s="104"/>
    </row>
    <row r="82" spans="1:17">
      <c r="A82" s="113"/>
      <c r="B82" s="113"/>
      <c r="C82" s="104"/>
      <c r="D82" s="104"/>
      <c r="F82" s="104"/>
      <c r="G82" s="104"/>
      <c r="H82" s="104"/>
      <c r="J82" s="104"/>
      <c r="N82" s="104"/>
      <c r="Q82" s="104"/>
    </row>
    <row r="83" spans="1:17">
      <c r="A83" s="113"/>
      <c r="B83" s="113"/>
      <c r="N83" s="104"/>
    </row>
    <row r="84" spans="1:17">
      <c r="A84" s="113"/>
      <c r="B84" s="113"/>
      <c r="N84" s="104"/>
    </row>
    <row r="85" spans="1:17">
      <c r="A85" s="113"/>
      <c r="B85" s="113"/>
    </row>
  </sheetData>
  <sheetProtection sheet="1" objects="1" scenarios="1" selectLockedCells="1"/>
  <mergeCells count="59">
    <mergeCell ref="T1:T2"/>
    <mergeCell ref="U1:U2"/>
    <mergeCell ref="C1:H1"/>
    <mergeCell ref="J1:R1"/>
    <mergeCell ref="A1:A2"/>
    <mergeCell ref="B1:B2"/>
    <mergeCell ref="S1:S2"/>
    <mergeCell ref="D57:E57"/>
    <mergeCell ref="F57:J57"/>
    <mergeCell ref="D54:E54"/>
    <mergeCell ref="F54:J54"/>
    <mergeCell ref="D55:E55"/>
    <mergeCell ref="F55:J55"/>
    <mergeCell ref="D56:E56"/>
    <mergeCell ref="F56:J56"/>
    <mergeCell ref="D51:E51"/>
    <mergeCell ref="F51:J51"/>
    <mergeCell ref="D52:E52"/>
    <mergeCell ref="F52:J52"/>
    <mergeCell ref="D53:E53"/>
    <mergeCell ref="F53:J53"/>
    <mergeCell ref="D48:E48"/>
    <mergeCell ref="F48:J48"/>
    <mergeCell ref="D49:E49"/>
    <mergeCell ref="F49:J49"/>
    <mergeCell ref="D50:E50"/>
    <mergeCell ref="F50:J50"/>
    <mergeCell ref="D39:E39"/>
    <mergeCell ref="F39:J39"/>
    <mergeCell ref="D40:E40"/>
    <mergeCell ref="F40:J40"/>
    <mergeCell ref="D41:E41"/>
    <mergeCell ref="F41:J41"/>
    <mergeCell ref="D42:E42"/>
    <mergeCell ref="F42:J42"/>
    <mergeCell ref="D43:E43"/>
    <mergeCell ref="F43:J43"/>
    <mergeCell ref="D44:E44"/>
    <mergeCell ref="F44:J44"/>
    <mergeCell ref="D45:E45"/>
    <mergeCell ref="F45:J45"/>
    <mergeCell ref="D46:E46"/>
    <mergeCell ref="F46:J46"/>
    <mergeCell ref="D47:E47"/>
    <mergeCell ref="F47:J47"/>
    <mergeCell ref="L39:N39"/>
    <mergeCell ref="L40:M40"/>
    <mergeCell ref="L41:M41"/>
    <mergeCell ref="L42:M42"/>
    <mergeCell ref="L43:M43"/>
    <mergeCell ref="L51:M51"/>
    <mergeCell ref="L52:M52"/>
    <mergeCell ref="L44:M44"/>
    <mergeCell ref="L47:M47"/>
    <mergeCell ref="L48:M48"/>
    <mergeCell ref="L49:M49"/>
    <mergeCell ref="L50:M50"/>
    <mergeCell ref="L45:M45"/>
    <mergeCell ref="L46:M4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8F75FF"/>
  </sheetPr>
  <dimension ref="A1:R7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.75"/>
  <cols>
    <col min="1" max="1" width="32.625" style="78" customWidth="1"/>
    <col min="2" max="8" width="12.625" style="78" customWidth="1"/>
    <col min="9" max="9" width="12.625" style="189" customWidth="1"/>
    <col min="10" max="12" width="12.625" style="78" customWidth="1"/>
    <col min="13" max="13" width="45.625" style="78" customWidth="1"/>
    <col min="14" max="16384" width="9" style="78"/>
  </cols>
  <sheetData>
    <row r="1" spans="1:13" s="165" customFormat="1">
      <c r="A1" s="320" t="s">
        <v>489</v>
      </c>
      <c r="B1" s="413" t="s">
        <v>487</v>
      </c>
      <c r="C1" s="423" t="s">
        <v>423</v>
      </c>
      <c r="D1" s="423" t="s">
        <v>423</v>
      </c>
      <c r="E1" s="423" t="s">
        <v>423</v>
      </c>
      <c r="F1" s="423" t="s">
        <v>423</v>
      </c>
      <c r="G1" s="413" t="s">
        <v>423</v>
      </c>
      <c r="H1" s="413" t="s">
        <v>423</v>
      </c>
      <c r="I1" s="413" t="s">
        <v>423</v>
      </c>
      <c r="J1" s="415" t="s">
        <v>488</v>
      </c>
      <c r="K1" s="524" t="s">
        <v>124</v>
      </c>
      <c r="L1" s="525" t="s">
        <v>128</v>
      </c>
      <c r="M1" s="526" t="s">
        <v>105</v>
      </c>
    </row>
    <row r="2" spans="1:13" s="165" customFormat="1">
      <c r="A2" s="320" t="s">
        <v>689</v>
      </c>
      <c r="B2" s="419" t="s">
        <v>422</v>
      </c>
      <c r="C2" s="419" t="s">
        <v>422</v>
      </c>
      <c r="D2" s="419" t="s">
        <v>422</v>
      </c>
      <c r="E2" s="419" t="s">
        <v>422</v>
      </c>
      <c r="F2" s="419" t="s">
        <v>422</v>
      </c>
      <c r="G2" s="419" t="s">
        <v>422</v>
      </c>
      <c r="H2" s="265" t="s">
        <v>422</v>
      </c>
      <c r="I2" s="265" t="s">
        <v>422</v>
      </c>
      <c r="J2" s="419" t="s">
        <v>422</v>
      </c>
      <c r="K2" s="524"/>
      <c r="L2" s="525"/>
      <c r="M2" s="526"/>
    </row>
    <row r="3" spans="1:13" s="167" customFormat="1" ht="15">
      <c r="A3" s="416"/>
      <c r="B3" s="418">
        <v>0</v>
      </c>
      <c r="C3" s="418">
        <v>0</v>
      </c>
      <c r="D3" s="418">
        <v>0</v>
      </c>
      <c r="E3" s="418">
        <v>0</v>
      </c>
      <c r="F3" s="418">
        <v>0</v>
      </c>
      <c r="G3" s="418">
        <v>0</v>
      </c>
      <c r="H3" s="418">
        <v>0</v>
      </c>
      <c r="I3" s="418">
        <v>0</v>
      </c>
      <c r="J3" s="418">
        <v>0</v>
      </c>
      <c r="K3" s="166">
        <f>SUM(B3:J3)</f>
        <v>0</v>
      </c>
      <c r="L3" s="168">
        <f t="shared" ref="L3:L34" si="0">ROUND(K3-SUMIF(B3:J3,"&gt;0",B$2:J$2),2)</f>
        <v>0</v>
      </c>
      <c r="M3" s="374"/>
    </row>
    <row r="4" spans="1:13" s="167" customFormat="1" ht="15">
      <c r="A4" s="417"/>
      <c r="B4" s="418">
        <v>0</v>
      </c>
      <c r="C4" s="418">
        <v>0</v>
      </c>
      <c r="D4" s="418">
        <v>0</v>
      </c>
      <c r="E4" s="418">
        <v>0</v>
      </c>
      <c r="F4" s="418">
        <v>0</v>
      </c>
      <c r="G4" s="418">
        <v>0</v>
      </c>
      <c r="H4" s="418">
        <v>0</v>
      </c>
      <c r="I4" s="418">
        <v>0</v>
      </c>
      <c r="J4" s="418">
        <v>0</v>
      </c>
      <c r="K4" s="166">
        <f t="shared" ref="K4:K67" si="1">SUM(B4:J4)</f>
        <v>0</v>
      </c>
      <c r="L4" s="168">
        <f t="shared" si="0"/>
        <v>0</v>
      </c>
      <c r="M4" s="375"/>
    </row>
    <row r="5" spans="1:13" s="167" customFormat="1" ht="15">
      <c r="A5" s="417"/>
      <c r="B5" s="418">
        <v>0</v>
      </c>
      <c r="C5" s="418">
        <v>0</v>
      </c>
      <c r="D5" s="418">
        <v>0</v>
      </c>
      <c r="E5" s="418">
        <v>0</v>
      </c>
      <c r="F5" s="418">
        <v>0</v>
      </c>
      <c r="G5" s="418">
        <v>0</v>
      </c>
      <c r="H5" s="418">
        <v>0</v>
      </c>
      <c r="I5" s="418">
        <v>0</v>
      </c>
      <c r="J5" s="418">
        <v>0</v>
      </c>
      <c r="K5" s="166">
        <f t="shared" si="1"/>
        <v>0</v>
      </c>
      <c r="L5" s="168">
        <f t="shared" si="0"/>
        <v>0</v>
      </c>
      <c r="M5" s="375"/>
    </row>
    <row r="6" spans="1:13" s="167" customFormat="1" ht="15">
      <c r="A6" s="417"/>
      <c r="B6" s="418">
        <v>0</v>
      </c>
      <c r="C6" s="418">
        <v>0</v>
      </c>
      <c r="D6" s="418">
        <v>0</v>
      </c>
      <c r="E6" s="418">
        <v>0</v>
      </c>
      <c r="F6" s="418">
        <v>0</v>
      </c>
      <c r="G6" s="418">
        <v>0</v>
      </c>
      <c r="H6" s="418">
        <v>0</v>
      </c>
      <c r="I6" s="418">
        <v>0</v>
      </c>
      <c r="J6" s="418">
        <v>0</v>
      </c>
      <c r="K6" s="166">
        <f t="shared" si="1"/>
        <v>0</v>
      </c>
      <c r="L6" s="168">
        <f t="shared" si="0"/>
        <v>0</v>
      </c>
      <c r="M6" s="375"/>
    </row>
    <row r="7" spans="1:13" s="167" customFormat="1" ht="15">
      <c r="A7" s="417"/>
      <c r="B7" s="418">
        <v>0</v>
      </c>
      <c r="C7" s="418">
        <v>0</v>
      </c>
      <c r="D7" s="418">
        <v>0</v>
      </c>
      <c r="E7" s="418">
        <v>0</v>
      </c>
      <c r="F7" s="418">
        <v>0</v>
      </c>
      <c r="G7" s="418">
        <v>0</v>
      </c>
      <c r="H7" s="418">
        <v>0</v>
      </c>
      <c r="I7" s="418">
        <v>0</v>
      </c>
      <c r="J7" s="418">
        <v>0</v>
      </c>
      <c r="K7" s="166">
        <f t="shared" si="1"/>
        <v>0</v>
      </c>
      <c r="L7" s="168">
        <f t="shared" si="0"/>
        <v>0</v>
      </c>
      <c r="M7" s="375"/>
    </row>
    <row r="8" spans="1:13" s="167" customFormat="1" ht="15">
      <c r="A8" s="417"/>
      <c r="B8" s="418">
        <v>0</v>
      </c>
      <c r="C8" s="418">
        <v>0</v>
      </c>
      <c r="D8" s="418">
        <v>0</v>
      </c>
      <c r="E8" s="418">
        <v>0</v>
      </c>
      <c r="F8" s="418">
        <v>0</v>
      </c>
      <c r="G8" s="418">
        <v>0</v>
      </c>
      <c r="H8" s="418">
        <v>0</v>
      </c>
      <c r="I8" s="418">
        <v>0</v>
      </c>
      <c r="J8" s="418">
        <v>0</v>
      </c>
      <c r="K8" s="166">
        <f t="shared" si="1"/>
        <v>0</v>
      </c>
      <c r="L8" s="168">
        <f t="shared" si="0"/>
        <v>0</v>
      </c>
      <c r="M8" s="375"/>
    </row>
    <row r="9" spans="1:13" s="167" customFormat="1" ht="15">
      <c r="A9" s="417"/>
      <c r="B9" s="418">
        <v>0</v>
      </c>
      <c r="C9" s="418">
        <v>0</v>
      </c>
      <c r="D9" s="418">
        <v>0</v>
      </c>
      <c r="E9" s="418">
        <v>0</v>
      </c>
      <c r="F9" s="418">
        <v>0</v>
      </c>
      <c r="G9" s="418">
        <v>0</v>
      </c>
      <c r="H9" s="418">
        <v>0</v>
      </c>
      <c r="I9" s="418">
        <v>0</v>
      </c>
      <c r="J9" s="418">
        <v>0</v>
      </c>
      <c r="K9" s="166">
        <f t="shared" si="1"/>
        <v>0</v>
      </c>
      <c r="L9" s="168">
        <f t="shared" si="0"/>
        <v>0</v>
      </c>
      <c r="M9" s="375"/>
    </row>
    <row r="10" spans="1:13" s="167" customFormat="1" ht="15">
      <c r="A10" s="417"/>
      <c r="B10" s="418">
        <v>0</v>
      </c>
      <c r="C10" s="418">
        <v>0</v>
      </c>
      <c r="D10" s="418">
        <v>0</v>
      </c>
      <c r="E10" s="418">
        <v>0</v>
      </c>
      <c r="F10" s="418">
        <v>0</v>
      </c>
      <c r="G10" s="418">
        <v>0</v>
      </c>
      <c r="H10" s="418">
        <v>0</v>
      </c>
      <c r="I10" s="418">
        <v>0</v>
      </c>
      <c r="J10" s="418">
        <v>0</v>
      </c>
      <c r="K10" s="166">
        <f t="shared" si="1"/>
        <v>0</v>
      </c>
      <c r="L10" s="168">
        <f t="shared" si="0"/>
        <v>0</v>
      </c>
      <c r="M10" s="375"/>
    </row>
    <row r="11" spans="1:13" s="167" customFormat="1" ht="15">
      <c r="A11" s="417"/>
      <c r="B11" s="418">
        <v>0</v>
      </c>
      <c r="C11" s="418">
        <v>0</v>
      </c>
      <c r="D11" s="418">
        <v>0</v>
      </c>
      <c r="E11" s="418">
        <v>0</v>
      </c>
      <c r="F11" s="418">
        <v>0</v>
      </c>
      <c r="G11" s="418">
        <v>0</v>
      </c>
      <c r="H11" s="418">
        <v>0</v>
      </c>
      <c r="I11" s="418">
        <v>0</v>
      </c>
      <c r="J11" s="418">
        <v>0</v>
      </c>
      <c r="K11" s="166">
        <f t="shared" si="1"/>
        <v>0</v>
      </c>
      <c r="L11" s="168">
        <f t="shared" si="0"/>
        <v>0</v>
      </c>
      <c r="M11" s="375"/>
    </row>
    <row r="12" spans="1:13" s="167" customFormat="1" ht="15">
      <c r="A12" s="417"/>
      <c r="B12" s="418">
        <v>0</v>
      </c>
      <c r="C12" s="418">
        <v>0</v>
      </c>
      <c r="D12" s="418">
        <v>0</v>
      </c>
      <c r="E12" s="418">
        <v>0</v>
      </c>
      <c r="F12" s="418">
        <v>0</v>
      </c>
      <c r="G12" s="418">
        <v>0</v>
      </c>
      <c r="H12" s="418">
        <v>0</v>
      </c>
      <c r="I12" s="418">
        <v>0</v>
      </c>
      <c r="J12" s="418">
        <v>0</v>
      </c>
      <c r="K12" s="166">
        <f t="shared" si="1"/>
        <v>0</v>
      </c>
      <c r="L12" s="168">
        <f t="shared" si="0"/>
        <v>0</v>
      </c>
      <c r="M12" s="375"/>
    </row>
    <row r="13" spans="1:13" s="167" customFormat="1" ht="15">
      <c r="A13" s="417"/>
      <c r="B13" s="418">
        <v>0</v>
      </c>
      <c r="C13" s="418">
        <v>0</v>
      </c>
      <c r="D13" s="418">
        <v>0</v>
      </c>
      <c r="E13" s="418">
        <v>0</v>
      </c>
      <c r="F13" s="418">
        <v>0</v>
      </c>
      <c r="G13" s="418">
        <v>0</v>
      </c>
      <c r="H13" s="418">
        <v>0</v>
      </c>
      <c r="I13" s="418">
        <v>0</v>
      </c>
      <c r="J13" s="418">
        <v>0</v>
      </c>
      <c r="K13" s="166">
        <f t="shared" si="1"/>
        <v>0</v>
      </c>
      <c r="L13" s="168">
        <f t="shared" si="0"/>
        <v>0</v>
      </c>
      <c r="M13" s="375"/>
    </row>
    <row r="14" spans="1:13" s="167" customFormat="1" ht="15">
      <c r="A14" s="417"/>
      <c r="B14" s="418">
        <v>0</v>
      </c>
      <c r="C14" s="418">
        <v>0</v>
      </c>
      <c r="D14" s="418">
        <v>0</v>
      </c>
      <c r="E14" s="418">
        <v>0</v>
      </c>
      <c r="F14" s="418">
        <v>0</v>
      </c>
      <c r="G14" s="418">
        <v>0</v>
      </c>
      <c r="H14" s="418">
        <v>0</v>
      </c>
      <c r="I14" s="418">
        <v>0</v>
      </c>
      <c r="J14" s="418">
        <v>0</v>
      </c>
      <c r="K14" s="166">
        <f t="shared" si="1"/>
        <v>0</v>
      </c>
      <c r="L14" s="168">
        <f t="shared" si="0"/>
        <v>0</v>
      </c>
      <c r="M14" s="375"/>
    </row>
    <row r="15" spans="1:13" s="167" customFormat="1" ht="15">
      <c r="A15" s="417"/>
      <c r="B15" s="418">
        <v>0</v>
      </c>
      <c r="C15" s="418">
        <v>0</v>
      </c>
      <c r="D15" s="418">
        <v>0</v>
      </c>
      <c r="E15" s="418">
        <v>0</v>
      </c>
      <c r="F15" s="418">
        <v>0</v>
      </c>
      <c r="G15" s="418">
        <v>0</v>
      </c>
      <c r="H15" s="418">
        <v>0</v>
      </c>
      <c r="I15" s="418">
        <v>0</v>
      </c>
      <c r="J15" s="418">
        <v>0</v>
      </c>
      <c r="K15" s="166">
        <f t="shared" si="1"/>
        <v>0</v>
      </c>
      <c r="L15" s="168">
        <f t="shared" si="0"/>
        <v>0</v>
      </c>
      <c r="M15" s="375"/>
    </row>
    <row r="16" spans="1:13" s="167" customFormat="1" ht="15">
      <c r="A16" s="417"/>
      <c r="B16" s="418">
        <v>0</v>
      </c>
      <c r="C16" s="418">
        <v>0</v>
      </c>
      <c r="D16" s="418">
        <v>0</v>
      </c>
      <c r="E16" s="418">
        <v>0</v>
      </c>
      <c r="F16" s="418">
        <v>0</v>
      </c>
      <c r="G16" s="418">
        <v>0</v>
      </c>
      <c r="H16" s="418">
        <v>0</v>
      </c>
      <c r="I16" s="418">
        <v>0</v>
      </c>
      <c r="J16" s="418">
        <v>0</v>
      </c>
      <c r="K16" s="166">
        <f t="shared" si="1"/>
        <v>0</v>
      </c>
      <c r="L16" s="168">
        <f t="shared" si="0"/>
        <v>0</v>
      </c>
      <c r="M16" s="375"/>
    </row>
    <row r="17" spans="1:13" s="167" customFormat="1" ht="15">
      <c r="A17" s="417"/>
      <c r="B17" s="418">
        <v>0</v>
      </c>
      <c r="C17" s="418">
        <v>0</v>
      </c>
      <c r="D17" s="418">
        <v>0</v>
      </c>
      <c r="E17" s="418">
        <v>0</v>
      </c>
      <c r="F17" s="418">
        <v>0</v>
      </c>
      <c r="G17" s="418">
        <v>0</v>
      </c>
      <c r="H17" s="418">
        <v>0</v>
      </c>
      <c r="I17" s="418">
        <v>0</v>
      </c>
      <c r="J17" s="418">
        <v>0</v>
      </c>
      <c r="K17" s="166">
        <f t="shared" si="1"/>
        <v>0</v>
      </c>
      <c r="L17" s="168">
        <f t="shared" si="0"/>
        <v>0</v>
      </c>
      <c r="M17" s="375"/>
    </row>
    <row r="18" spans="1:13" s="167" customFormat="1" ht="15">
      <c r="A18" s="259"/>
      <c r="B18" s="414">
        <v>0</v>
      </c>
      <c r="C18" s="414">
        <v>0</v>
      </c>
      <c r="D18" s="414">
        <v>0</v>
      </c>
      <c r="E18" s="414">
        <v>0</v>
      </c>
      <c r="F18" s="414">
        <v>0</v>
      </c>
      <c r="G18" s="414">
        <v>0</v>
      </c>
      <c r="H18" s="258">
        <v>0</v>
      </c>
      <c r="I18" s="258">
        <v>0</v>
      </c>
      <c r="J18" s="258">
        <v>0</v>
      </c>
      <c r="K18" s="166">
        <f t="shared" si="1"/>
        <v>0</v>
      </c>
      <c r="L18" s="168">
        <f t="shared" si="0"/>
        <v>0</v>
      </c>
      <c r="M18" s="375"/>
    </row>
    <row r="19" spans="1:13" s="167" customFormat="1" ht="15">
      <c r="A19" s="259"/>
      <c r="B19" s="258">
        <v>0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166">
        <f t="shared" si="1"/>
        <v>0</v>
      </c>
      <c r="L19" s="168">
        <f t="shared" si="0"/>
        <v>0</v>
      </c>
      <c r="M19" s="375"/>
    </row>
    <row r="20" spans="1:13" s="167" customFormat="1" ht="15">
      <c r="A20" s="259"/>
      <c r="B20" s="258">
        <v>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166">
        <f t="shared" si="1"/>
        <v>0</v>
      </c>
      <c r="L20" s="168">
        <f t="shared" si="0"/>
        <v>0</v>
      </c>
      <c r="M20" s="375"/>
    </row>
    <row r="21" spans="1:13" s="167" customFormat="1" ht="15">
      <c r="A21" s="259"/>
      <c r="B21" s="258">
        <v>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166">
        <f t="shared" si="1"/>
        <v>0</v>
      </c>
      <c r="L21" s="168">
        <f t="shared" si="0"/>
        <v>0</v>
      </c>
      <c r="M21" s="375"/>
    </row>
    <row r="22" spans="1:13" s="167" customFormat="1" ht="15">
      <c r="A22" s="259"/>
      <c r="B22" s="258">
        <v>0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166">
        <f t="shared" si="1"/>
        <v>0</v>
      </c>
      <c r="L22" s="168">
        <f t="shared" si="0"/>
        <v>0</v>
      </c>
      <c r="M22" s="375"/>
    </row>
    <row r="23" spans="1:13" s="167" customFormat="1" ht="15">
      <c r="A23" s="259"/>
      <c r="B23" s="258">
        <v>0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166">
        <f t="shared" si="1"/>
        <v>0</v>
      </c>
      <c r="L23" s="168">
        <f t="shared" si="0"/>
        <v>0</v>
      </c>
      <c r="M23" s="375"/>
    </row>
    <row r="24" spans="1:13" s="167" customFormat="1" ht="15">
      <c r="A24" s="259"/>
      <c r="B24" s="258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166">
        <f t="shared" si="1"/>
        <v>0</v>
      </c>
      <c r="L24" s="168">
        <f t="shared" si="0"/>
        <v>0</v>
      </c>
      <c r="M24" s="375"/>
    </row>
    <row r="25" spans="1:13" s="167" customFormat="1" ht="15">
      <c r="A25" s="259"/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166">
        <f t="shared" si="1"/>
        <v>0</v>
      </c>
      <c r="L25" s="168">
        <f t="shared" si="0"/>
        <v>0</v>
      </c>
      <c r="M25" s="375"/>
    </row>
    <row r="26" spans="1:13" s="167" customFormat="1" ht="15">
      <c r="A26" s="259"/>
      <c r="B26" s="258">
        <v>0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166">
        <f t="shared" si="1"/>
        <v>0</v>
      </c>
      <c r="L26" s="168">
        <f t="shared" si="0"/>
        <v>0</v>
      </c>
      <c r="M26" s="375"/>
    </row>
    <row r="27" spans="1:13" s="167" customFormat="1" ht="15">
      <c r="A27" s="259"/>
      <c r="B27" s="258">
        <v>0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166">
        <f t="shared" si="1"/>
        <v>0</v>
      </c>
      <c r="L27" s="168">
        <f t="shared" si="0"/>
        <v>0</v>
      </c>
      <c r="M27" s="375"/>
    </row>
    <row r="28" spans="1:13" s="167" customFormat="1" ht="15">
      <c r="A28" s="259"/>
      <c r="B28" s="258">
        <v>0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166">
        <f t="shared" si="1"/>
        <v>0</v>
      </c>
      <c r="L28" s="168">
        <f t="shared" si="0"/>
        <v>0</v>
      </c>
      <c r="M28" s="375"/>
    </row>
    <row r="29" spans="1:13" s="167" customFormat="1" ht="15">
      <c r="A29" s="259"/>
      <c r="B29" s="258">
        <v>0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166">
        <f t="shared" si="1"/>
        <v>0</v>
      </c>
      <c r="L29" s="168">
        <f t="shared" si="0"/>
        <v>0</v>
      </c>
      <c r="M29" s="375"/>
    </row>
    <row r="30" spans="1:13" s="167" customFormat="1" ht="15">
      <c r="A30" s="259"/>
      <c r="B30" s="258">
        <v>0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166">
        <f t="shared" si="1"/>
        <v>0</v>
      </c>
      <c r="L30" s="168">
        <f t="shared" si="0"/>
        <v>0</v>
      </c>
      <c r="M30" s="375"/>
    </row>
    <row r="31" spans="1:13" s="167" customFormat="1" ht="15">
      <c r="A31" s="259"/>
      <c r="B31" s="258">
        <v>0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  <c r="K31" s="166">
        <f t="shared" si="1"/>
        <v>0</v>
      </c>
      <c r="L31" s="168">
        <f t="shared" si="0"/>
        <v>0</v>
      </c>
      <c r="M31" s="375"/>
    </row>
    <row r="32" spans="1:13" s="167" customFormat="1" ht="15">
      <c r="A32" s="259"/>
      <c r="B32" s="258">
        <v>0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166">
        <f t="shared" si="1"/>
        <v>0</v>
      </c>
      <c r="L32" s="168">
        <f t="shared" si="0"/>
        <v>0</v>
      </c>
      <c r="M32" s="375"/>
    </row>
    <row r="33" spans="1:13" s="167" customFormat="1" ht="15">
      <c r="A33" s="259"/>
      <c r="B33" s="258">
        <v>0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166">
        <f t="shared" si="1"/>
        <v>0</v>
      </c>
      <c r="L33" s="168">
        <f t="shared" si="0"/>
        <v>0</v>
      </c>
      <c r="M33" s="375"/>
    </row>
    <row r="34" spans="1:13" s="167" customFormat="1" ht="15">
      <c r="A34" s="259"/>
      <c r="B34" s="258">
        <v>0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  <c r="K34" s="166">
        <f t="shared" si="1"/>
        <v>0</v>
      </c>
      <c r="L34" s="168">
        <f t="shared" si="0"/>
        <v>0</v>
      </c>
      <c r="M34" s="375"/>
    </row>
    <row r="35" spans="1:13" s="167" customFormat="1" ht="15">
      <c r="A35" s="259"/>
      <c r="B35" s="258">
        <v>0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  <c r="K35" s="166">
        <f t="shared" si="1"/>
        <v>0</v>
      </c>
      <c r="L35" s="168">
        <f t="shared" ref="L35:L66" si="2">ROUND(K35-SUMIF(B35:J35,"&gt;0",B$2:J$2),2)</f>
        <v>0</v>
      </c>
      <c r="M35" s="375"/>
    </row>
    <row r="36" spans="1:13" s="167" customFormat="1" ht="15">
      <c r="A36" s="259"/>
      <c r="B36" s="258">
        <v>0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166">
        <f t="shared" si="1"/>
        <v>0</v>
      </c>
      <c r="L36" s="168">
        <f t="shared" si="2"/>
        <v>0</v>
      </c>
      <c r="M36" s="375"/>
    </row>
    <row r="37" spans="1:13" s="167" customFormat="1" ht="15">
      <c r="A37" s="259"/>
      <c r="B37" s="258">
        <v>0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  <c r="K37" s="166">
        <f t="shared" si="1"/>
        <v>0</v>
      </c>
      <c r="L37" s="168">
        <f t="shared" si="2"/>
        <v>0</v>
      </c>
      <c r="M37" s="375"/>
    </row>
    <row r="38" spans="1:13" s="167" customFormat="1" ht="15">
      <c r="A38" s="259"/>
      <c r="B38" s="258">
        <v>0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166">
        <f t="shared" si="1"/>
        <v>0</v>
      </c>
      <c r="L38" s="168">
        <f t="shared" si="2"/>
        <v>0</v>
      </c>
      <c r="M38" s="375"/>
    </row>
    <row r="39" spans="1:13" s="167" customFormat="1" ht="15">
      <c r="A39" s="259"/>
      <c r="B39" s="258">
        <v>0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  <c r="I39" s="258">
        <v>0</v>
      </c>
      <c r="J39" s="258">
        <v>0</v>
      </c>
      <c r="K39" s="166">
        <f t="shared" si="1"/>
        <v>0</v>
      </c>
      <c r="L39" s="168">
        <f t="shared" si="2"/>
        <v>0</v>
      </c>
      <c r="M39" s="375"/>
    </row>
    <row r="40" spans="1:13" s="167" customFormat="1" ht="15">
      <c r="A40" s="259"/>
      <c r="B40" s="258">
        <v>0</v>
      </c>
      <c r="C40" s="258">
        <v>0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  <c r="I40" s="258">
        <v>0</v>
      </c>
      <c r="J40" s="258">
        <v>0</v>
      </c>
      <c r="K40" s="166">
        <f t="shared" si="1"/>
        <v>0</v>
      </c>
      <c r="L40" s="168">
        <f t="shared" si="2"/>
        <v>0</v>
      </c>
      <c r="M40" s="375"/>
    </row>
    <row r="41" spans="1:13" s="167" customFormat="1" ht="15">
      <c r="A41" s="259"/>
      <c r="B41" s="258">
        <v>0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  <c r="K41" s="166">
        <f t="shared" si="1"/>
        <v>0</v>
      </c>
      <c r="L41" s="168">
        <f t="shared" si="2"/>
        <v>0</v>
      </c>
      <c r="M41" s="375"/>
    </row>
    <row r="42" spans="1:13" s="167" customFormat="1" ht="15">
      <c r="A42" s="259"/>
      <c r="B42" s="258">
        <v>0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166">
        <f t="shared" si="1"/>
        <v>0</v>
      </c>
      <c r="L42" s="168">
        <f t="shared" si="2"/>
        <v>0</v>
      </c>
      <c r="M42" s="375"/>
    </row>
    <row r="43" spans="1:13" s="167" customFormat="1" ht="15">
      <c r="A43" s="259"/>
      <c r="B43" s="260">
        <v>0</v>
      </c>
      <c r="C43" s="258">
        <v>0</v>
      </c>
      <c r="D43" s="260">
        <v>0</v>
      </c>
      <c r="E43" s="260">
        <v>0</v>
      </c>
      <c r="F43" s="260">
        <v>0</v>
      </c>
      <c r="G43" s="260">
        <v>0</v>
      </c>
      <c r="H43" s="260">
        <v>0</v>
      </c>
      <c r="I43" s="261">
        <v>0</v>
      </c>
      <c r="J43" s="261">
        <v>0</v>
      </c>
      <c r="K43" s="166">
        <f t="shared" si="1"/>
        <v>0</v>
      </c>
      <c r="L43" s="168">
        <f t="shared" si="2"/>
        <v>0</v>
      </c>
      <c r="M43" s="375"/>
    </row>
    <row r="44" spans="1:13" s="167" customFormat="1" ht="15">
      <c r="A44" s="259"/>
      <c r="B44" s="260">
        <v>0</v>
      </c>
      <c r="C44" s="260">
        <v>0</v>
      </c>
      <c r="D44" s="260">
        <v>0</v>
      </c>
      <c r="E44" s="260">
        <v>0</v>
      </c>
      <c r="F44" s="260">
        <v>0</v>
      </c>
      <c r="G44" s="260">
        <v>0</v>
      </c>
      <c r="H44" s="260">
        <v>0</v>
      </c>
      <c r="I44" s="261">
        <v>0</v>
      </c>
      <c r="J44" s="261">
        <v>0</v>
      </c>
      <c r="K44" s="166">
        <f t="shared" si="1"/>
        <v>0</v>
      </c>
      <c r="L44" s="168">
        <f t="shared" si="2"/>
        <v>0</v>
      </c>
      <c r="M44" s="375"/>
    </row>
    <row r="45" spans="1:13" s="167" customFormat="1" ht="15">
      <c r="A45" s="259"/>
      <c r="B45" s="260">
        <v>0</v>
      </c>
      <c r="C45" s="260">
        <v>0</v>
      </c>
      <c r="D45" s="260">
        <v>0</v>
      </c>
      <c r="E45" s="260">
        <v>0</v>
      </c>
      <c r="F45" s="260">
        <v>0</v>
      </c>
      <c r="G45" s="260">
        <v>0</v>
      </c>
      <c r="H45" s="260">
        <v>0</v>
      </c>
      <c r="I45" s="261">
        <v>0</v>
      </c>
      <c r="J45" s="261">
        <v>0</v>
      </c>
      <c r="K45" s="166">
        <f t="shared" si="1"/>
        <v>0</v>
      </c>
      <c r="L45" s="168">
        <f t="shared" si="2"/>
        <v>0</v>
      </c>
      <c r="M45" s="375"/>
    </row>
    <row r="46" spans="1:13" s="167" customFormat="1" ht="15">
      <c r="A46" s="259"/>
      <c r="B46" s="260">
        <v>0</v>
      </c>
      <c r="C46" s="260">
        <v>0</v>
      </c>
      <c r="D46" s="260">
        <v>0</v>
      </c>
      <c r="E46" s="260">
        <v>0</v>
      </c>
      <c r="F46" s="260">
        <v>0</v>
      </c>
      <c r="G46" s="260">
        <v>0</v>
      </c>
      <c r="H46" s="260">
        <v>0</v>
      </c>
      <c r="I46" s="261">
        <v>0</v>
      </c>
      <c r="J46" s="261">
        <v>0</v>
      </c>
      <c r="K46" s="166">
        <f t="shared" si="1"/>
        <v>0</v>
      </c>
      <c r="L46" s="168">
        <f t="shared" si="2"/>
        <v>0</v>
      </c>
      <c r="M46" s="375"/>
    </row>
    <row r="47" spans="1:13" s="167" customFormat="1" ht="15">
      <c r="A47" s="259"/>
      <c r="B47" s="260">
        <v>0</v>
      </c>
      <c r="C47" s="260">
        <v>0</v>
      </c>
      <c r="D47" s="260">
        <v>0</v>
      </c>
      <c r="E47" s="260">
        <v>0</v>
      </c>
      <c r="F47" s="260">
        <v>0</v>
      </c>
      <c r="G47" s="260">
        <v>0</v>
      </c>
      <c r="H47" s="260">
        <v>0</v>
      </c>
      <c r="I47" s="261">
        <v>0</v>
      </c>
      <c r="J47" s="261">
        <v>0</v>
      </c>
      <c r="K47" s="166">
        <f t="shared" si="1"/>
        <v>0</v>
      </c>
      <c r="L47" s="168">
        <f t="shared" si="2"/>
        <v>0</v>
      </c>
      <c r="M47" s="375"/>
    </row>
    <row r="48" spans="1:13" s="167" customFormat="1" ht="15">
      <c r="A48" s="259"/>
      <c r="B48" s="260">
        <v>0</v>
      </c>
      <c r="C48" s="260">
        <v>0</v>
      </c>
      <c r="D48" s="260">
        <v>0</v>
      </c>
      <c r="E48" s="260">
        <v>0</v>
      </c>
      <c r="F48" s="260">
        <v>0</v>
      </c>
      <c r="G48" s="260">
        <v>0</v>
      </c>
      <c r="H48" s="260">
        <v>0</v>
      </c>
      <c r="I48" s="261">
        <v>0</v>
      </c>
      <c r="J48" s="261">
        <v>0</v>
      </c>
      <c r="K48" s="166">
        <f t="shared" si="1"/>
        <v>0</v>
      </c>
      <c r="L48" s="168">
        <f t="shared" si="2"/>
        <v>0</v>
      </c>
      <c r="M48" s="375"/>
    </row>
    <row r="49" spans="1:13" s="167" customFormat="1" ht="15">
      <c r="A49" s="259"/>
      <c r="B49" s="260">
        <v>0</v>
      </c>
      <c r="C49" s="260">
        <v>0</v>
      </c>
      <c r="D49" s="260">
        <v>0</v>
      </c>
      <c r="E49" s="260">
        <v>0</v>
      </c>
      <c r="F49" s="260">
        <v>0</v>
      </c>
      <c r="G49" s="260">
        <v>0</v>
      </c>
      <c r="H49" s="260">
        <v>0</v>
      </c>
      <c r="I49" s="261">
        <v>0</v>
      </c>
      <c r="J49" s="261">
        <v>0</v>
      </c>
      <c r="K49" s="166">
        <f t="shared" si="1"/>
        <v>0</v>
      </c>
      <c r="L49" s="168">
        <f t="shared" si="2"/>
        <v>0</v>
      </c>
      <c r="M49" s="375"/>
    </row>
    <row r="50" spans="1:13" s="167" customFormat="1" ht="15">
      <c r="A50" s="259"/>
      <c r="B50" s="260">
        <v>0</v>
      </c>
      <c r="C50" s="260">
        <v>0</v>
      </c>
      <c r="D50" s="260">
        <v>0</v>
      </c>
      <c r="E50" s="260">
        <v>0</v>
      </c>
      <c r="F50" s="260">
        <v>0</v>
      </c>
      <c r="G50" s="260">
        <v>0</v>
      </c>
      <c r="H50" s="260">
        <v>0</v>
      </c>
      <c r="I50" s="261">
        <v>0</v>
      </c>
      <c r="J50" s="261">
        <v>0</v>
      </c>
      <c r="K50" s="166">
        <f t="shared" si="1"/>
        <v>0</v>
      </c>
      <c r="L50" s="168">
        <f t="shared" si="2"/>
        <v>0</v>
      </c>
      <c r="M50" s="375"/>
    </row>
    <row r="51" spans="1:13" s="167" customFormat="1" ht="15">
      <c r="A51" s="259"/>
      <c r="B51" s="260">
        <v>0</v>
      </c>
      <c r="C51" s="260">
        <v>0</v>
      </c>
      <c r="D51" s="260">
        <v>0</v>
      </c>
      <c r="E51" s="260">
        <v>0</v>
      </c>
      <c r="F51" s="260">
        <v>0</v>
      </c>
      <c r="G51" s="260">
        <v>0</v>
      </c>
      <c r="H51" s="260">
        <v>0</v>
      </c>
      <c r="I51" s="261">
        <v>0</v>
      </c>
      <c r="J51" s="261">
        <v>0</v>
      </c>
      <c r="K51" s="166">
        <f t="shared" si="1"/>
        <v>0</v>
      </c>
      <c r="L51" s="168">
        <f t="shared" si="2"/>
        <v>0</v>
      </c>
      <c r="M51" s="375"/>
    </row>
    <row r="52" spans="1:13" s="167" customFormat="1" ht="15">
      <c r="A52" s="259"/>
      <c r="B52" s="260">
        <v>0</v>
      </c>
      <c r="C52" s="260">
        <v>0</v>
      </c>
      <c r="D52" s="260">
        <v>0</v>
      </c>
      <c r="E52" s="260">
        <v>0</v>
      </c>
      <c r="F52" s="260">
        <v>0</v>
      </c>
      <c r="G52" s="260">
        <v>0</v>
      </c>
      <c r="H52" s="260">
        <v>0</v>
      </c>
      <c r="I52" s="261">
        <v>0</v>
      </c>
      <c r="J52" s="261">
        <v>0</v>
      </c>
      <c r="K52" s="166">
        <f t="shared" si="1"/>
        <v>0</v>
      </c>
      <c r="L52" s="168">
        <f t="shared" si="2"/>
        <v>0</v>
      </c>
      <c r="M52" s="375"/>
    </row>
    <row r="53" spans="1:13" s="167" customFormat="1" ht="15">
      <c r="A53" s="259"/>
      <c r="B53" s="260">
        <v>0</v>
      </c>
      <c r="C53" s="260">
        <v>0</v>
      </c>
      <c r="D53" s="260">
        <v>0</v>
      </c>
      <c r="E53" s="260">
        <v>0</v>
      </c>
      <c r="F53" s="260">
        <v>0</v>
      </c>
      <c r="G53" s="260">
        <v>0</v>
      </c>
      <c r="H53" s="260">
        <v>0</v>
      </c>
      <c r="I53" s="261">
        <v>0</v>
      </c>
      <c r="J53" s="261">
        <v>0</v>
      </c>
      <c r="K53" s="166">
        <f t="shared" si="1"/>
        <v>0</v>
      </c>
      <c r="L53" s="168">
        <f t="shared" si="2"/>
        <v>0</v>
      </c>
      <c r="M53" s="375"/>
    </row>
    <row r="54" spans="1:13" s="167" customFormat="1" ht="15">
      <c r="A54" s="259"/>
      <c r="B54" s="260">
        <v>0</v>
      </c>
      <c r="C54" s="260">
        <v>0</v>
      </c>
      <c r="D54" s="260">
        <v>0</v>
      </c>
      <c r="E54" s="260">
        <v>0</v>
      </c>
      <c r="F54" s="260">
        <v>0</v>
      </c>
      <c r="G54" s="260">
        <v>0</v>
      </c>
      <c r="H54" s="260">
        <v>0</v>
      </c>
      <c r="I54" s="261">
        <v>0</v>
      </c>
      <c r="J54" s="261">
        <v>0</v>
      </c>
      <c r="K54" s="166">
        <f t="shared" si="1"/>
        <v>0</v>
      </c>
      <c r="L54" s="168">
        <f t="shared" si="2"/>
        <v>0</v>
      </c>
      <c r="M54" s="375"/>
    </row>
    <row r="55" spans="1:13" s="167" customFormat="1" ht="15">
      <c r="A55" s="259"/>
      <c r="B55" s="260">
        <v>0</v>
      </c>
      <c r="C55" s="260">
        <v>0</v>
      </c>
      <c r="D55" s="260">
        <v>0</v>
      </c>
      <c r="E55" s="260">
        <v>0</v>
      </c>
      <c r="F55" s="260">
        <v>0</v>
      </c>
      <c r="G55" s="260">
        <v>0</v>
      </c>
      <c r="H55" s="260">
        <v>0</v>
      </c>
      <c r="I55" s="261">
        <v>0</v>
      </c>
      <c r="J55" s="261">
        <v>0</v>
      </c>
      <c r="K55" s="166">
        <f t="shared" si="1"/>
        <v>0</v>
      </c>
      <c r="L55" s="168">
        <f t="shared" si="2"/>
        <v>0</v>
      </c>
      <c r="M55" s="375"/>
    </row>
    <row r="56" spans="1:13" s="167" customFormat="1" ht="15">
      <c r="A56" s="259"/>
      <c r="B56" s="260">
        <v>0</v>
      </c>
      <c r="C56" s="260">
        <v>0</v>
      </c>
      <c r="D56" s="260">
        <v>0</v>
      </c>
      <c r="E56" s="260">
        <v>0</v>
      </c>
      <c r="F56" s="260">
        <v>0</v>
      </c>
      <c r="G56" s="260">
        <v>0</v>
      </c>
      <c r="H56" s="260">
        <v>0</v>
      </c>
      <c r="I56" s="261">
        <v>0</v>
      </c>
      <c r="J56" s="261">
        <v>0</v>
      </c>
      <c r="K56" s="166">
        <f t="shared" si="1"/>
        <v>0</v>
      </c>
      <c r="L56" s="168">
        <f t="shared" si="2"/>
        <v>0</v>
      </c>
      <c r="M56" s="375"/>
    </row>
    <row r="57" spans="1:13" s="167" customFormat="1" ht="15">
      <c r="A57" s="259"/>
      <c r="B57" s="260">
        <v>0</v>
      </c>
      <c r="C57" s="260">
        <v>0</v>
      </c>
      <c r="D57" s="260">
        <v>0</v>
      </c>
      <c r="E57" s="260">
        <v>0</v>
      </c>
      <c r="F57" s="260">
        <v>0</v>
      </c>
      <c r="G57" s="260">
        <v>0</v>
      </c>
      <c r="H57" s="260">
        <v>0</v>
      </c>
      <c r="I57" s="261">
        <v>0</v>
      </c>
      <c r="J57" s="261">
        <v>0</v>
      </c>
      <c r="K57" s="166">
        <f t="shared" si="1"/>
        <v>0</v>
      </c>
      <c r="L57" s="168">
        <f t="shared" si="2"/>
        <v>0</v>
      </c>
      <c r="M57" s="375"/>
    </row>
    <row r="58" spans="1:13" s="167" customFormat="1" ht="15">
      <c r="A58" s="259"/>
      <c r="B58" s="260">
        <v>0</v>
      </c>
      <c r="C58" s="260">
        <v>0</v>
      </c>
      <c r="D58" s="260">
        <v>0</v>
      </c>
      <c r="E58" s="260">
        <v>0</v>
      </c>
      <c r="F58" s="260">
        <v>0</v>
      </c>
      <c r="G58" s="260">
        <v>0</v>
      </c>
      <c r="H58" s="260">
        <v>0</v>
      </c>
      <c r="I58" s="261">
        <v>0</v>
      </c>
      <c r="J58" s="261">
        <v>0</v>
      </c>
      <c r="K58" s="166">
        <f t="shared" si="1"/>
        <v>0</v>
      </c>
      <c r="L58" s="168">
        <f t="shared" si="2"/>
        <v>0</v>
      </c>
      <c r="M58" s="375"/>
    </row>
    <row r="59" spans="1:13" s="167" customFormat="1" ht="15">
      <c r="A59" s="259"/>
      <c r="B59" s="260">
        <v>0</v>
      </c>
      <c r="C59" s="260">
        <v>0</v>
      </c>
      <c r="D59" s="260">
        <v>0</v>
      </c>
      <c r="E59" s="260">
        <v>0</v>
      </c>
      <c r="F59" s="260">
        <v>0</v>
      </c>
      <c r="G59" s="260">
        <v>0</v>
      </c>
      <c r="H59" s="260">
        <v>0</v>
      </c>
      <c r="I59" s="261">
        <v>0</v>
      </c>
      <c r="J59" s="261">
        <v>0</v>
      </c>
      <c r="K59" s="166">
        <f t="shared" si="1"/>
        <v>0</v>
      </c>
      <c r="L59" s="168">
        <f t="shared" si="2"/>
        <v>0</v>
      </c>
      <c r="M59" s="375"/>
    </row>
    <row r="60" spans="1:13" s="167" customFormat="1" ht="15">
      <c r="A60" s="259"/>
      <c r="B60" s="260">
        <v>0</v>
      </c>
      <c r="C60" s="260">
        <v>0</v>
      </c>
      <c r="D60" s="260">
        <v>0</v>
      </c>
      <c r="E60" s="260">
        <v>0</v>
      </c>
      <c r="F60" s="260">
        <v>0</v>
      </c>
      <c r="G60" s="260">
        <v>0</v>
      </c>
      <c r="H60" s="260">
        <v>0</v>
      </c>
      <c r="I60" s="261">
        <v>0</v>
      </c>
      <c r="J60" s="261">
        <v>0</v>
      </c>
      <c r="K60" s="166">
        <f t="shared" si="1"/>
        <v>0</v>
      </c>
      <c r="L60" s="168">
        <f t="shared" si="2"/>
        <v>0</v>
      </c>
      <c r="M60" s="375"/>
    </row>
    <row r="61" spans="1:13" s="167" customFormat="1" ht="15">
      <c r="A61" s="259"/>
      <c r="B61" s="260">
        <v>0</v>
      </c>
      <c r="C61" s="260">
        <v>0</v>
      </c>
      <c r="D61" s="260">
        <v>0</v>
      </c>
      <c r="E61" s="260">
        <v>0</v>
      </c>
      <c r="F61" s="260">
        <v>0</v>
      </c>
      <c r="G61" s="260">
        <v>0</v>
      </c>
      <c r="H61" s="260">
        <v>0</v>
      </c>
      <c r="I61" s="261">
        <v>0</v>
      </c>
      <c r="J61" s="261">
        <v>0</v>
      </c>
      <c r="K61" s="166">
        <f t="shared" si="1"/>
        <v>0</v>
      </c>
      <c r="L61" s="168">
        <f t="shared" si="2"/>
        <v>0</v>
      </c>
      <c r="M61" s="375"/>
    </row>
    <row r="62" spans="1:13" s="167" customFormat="1" ht="15">
      <c r="A62" s="259"/>
      <c r="B62" s="260">
        <v>0</v>
      </c>
      <c r="C62" s="260">
        <v>0</v>
      </c>
      <c r="D62" s="260">
        <v>0</v>
      </c>
      <c r="E62" s="260">
        <v>0</v>
      </c>
      <c r="F62" s="260">
        <v>0</v>
      </c>
      <c r="G62" s="260">
        <v>0</v>
      </c>
      <c r="H62" s="260">
        <v>0</v>
      </c>
      <c r="I62" s="261">
        <v>0</v>
      </c>
      <c r="J62" s="261">
        <v>0</v>
      </c>
      <c r="K62" s="166">
        <f t="shared" si="1"/>
        <v>0</v>
      </c>
      <c r="L62" s="168">
        <f t="shared" si="2"/>
        <v>0</v>
      </c>
      <c r="M62" s="375"/>
    </row>
    <row r="63" spans="1:13" s="167" customFormat="1" ht="15">
      <c r="A63" s="259"/>
      <c r="B63" s="260">
        <v>0</v>
      </c>
      <c r="C63" s="260">
        <v>0</v>
      </c>
      <c r="D63" s="260">
        <v>0</v>
      </c>
      <c r="E63" s="260">
        <v>0</v>
      </c>
      <c r="F63" s="260">
        <v>0</v>
      </c>
      <c r="G63" s="260">
        <v>0</v>
      </c>
      <c r="H63" s="260">
        <v>0</v>
      </c>
      <c r="I63" s="261">
        <v>0</v>
      </c>
      <c r="J63" s="261">
        <v>0</v>
      </c>
      <c r="K63" s="166">
        <f t="shared" si="1"/>
        <v>0</v>
      </c>
      <c r="L63" s="168">
        <f t="shared" si="2"/>
        <v>0</v>
      </c>
      <c r="M63" s="375"/>
    </row>
    <row r="64" spans="1:13" s="167" customFormat="1" ht="15">
      <c r="A64" s="259"/>
      <c r="B64" s="260">
        <v>0</v>
      </c>
      <c r="C64" s="260">
        <v>0</v>
      </c>
      <c r="D64" s="260">
        <v>0</v>
      </c>
      <c r="E64" s="260">
        <v>0</v>
      </c>
      <c r="F64" s="260">
        <v>0</v>
      </c>
      <c r="G64" s="260">
        <v>0</v>
      </c>
      <c r="H64" s="260">
        <v>0</v>
      </c>
      <c r="I64" s="261">
        <v>0</v>
      </c>
      <c r="J64" s="261">
        <v>0</v>
      </c>
      <c r="K64" s="166">
        <f t="shared" si="1"/>
        <v>0</v>
      </c>
      <c r="L64" s="168">
        <f t="shared" si="2"/>
        <v>0</v>
      </c>
      <c r="M64" s="375"/>
    </row>
    <row r="65" spans="1:18" s="167" customFormat="1" ht="15">
      <c r="A65" s="259"/>
      <c r="B65" s="260">
        <v>0</v>
      </c>
      <c r="C65" s="260">
        <v>0</v>
      </c>
      <c r="D65" s="260">
        <v>0</v>
      </c>
      <c r="E65" s="260">
        <v>0</v>
      </c>
      <c r="F65" s="260">
        <v>0</v>
      </c>
      <c r="G65" s="260">
        <v>0</v>
      </c>
      <c r="H65" s="260">
        <v>0</v>
      </c>
      <c r="I65" s="261">
        <v>0</v>
      </c>
      <c r="J65" s="261">
        <v>0</v>
      </c>
      <c r="K65" s="166">
        <f t="shared" si="1"/>
        <v>0</v>
      </c>
      <c r="L65" s="168">
        <f t="shared" si="2"/>
        <v>0</v>
      </c>
      <c r="M65" s="375"/>
    </row>
    <row r="66" spans="1:18" s="167" customFormat="1" ht="15">
      <c r="A66" s="259"/>
      <c r="B66" s="260">
        <v>0</v>
      </c>
      <c r="C66" s="260">
        <v>0</v>
      </c>
      <c r="D66" s="260">
        <v>0</v>
      </c>
      <c r="E66" s="260">
        <v>0</v>
      </c>
      <c r="F66" s="260">
        <v>0</v>
      </c>
      <c r="G66" s="260">
        <v>0</v>
      </c>
      <c r="H66" s="260">
        <v>0</v>
      </c>
      <c r="I66" s="261">
        <v>0</v>
      </c>
      <c r="J66" s="261">
        <v>0</v>
      </c>
      <c r="K66" s="166">
        <f t="shared" si="1"/>
        <v>0</v>
      </c>
      <c r="L66" s="168">
        <f t="shared" si="2"/>
        <v>0</v>
      </c>
      <c r="M66" s="375"/>
    </row>
    <row r="67" spans="1:18" s="167" customFormat="1" ht="15">
      <c r="A67" s="259"/>
      <c r="B67" s="260">
        <v>0</v>
      </c>
      <c r="C67" s="260">
        <v>0</v>
      </c>
      <c r="D67" s="260">
        <v>0</v>
      </c>
      <c r="E67" s="260">
        <v>0</v>
      </c>
      <c r="F67" s="260">
        <v>0</v>
      </c>
      <c r="G67" s="260">
        <v>0</v>
      </c>
      <c r="H67" s="260">
        <v>0</v>
      </c>
      <c r="I67" s="261">
        <v>0</v>
      </c>
      <c r="J67" s="261">
        <v>0</v>
      </c>
      <c r="K67" s="166">
        <f t="shared" si="1"/>
        <v>0</v>
      </c>
      <c r="L67" s="168">
        <f>ROUND(K67-SUMIF(B67:J67,"&gt;0",B$2:J$2),2)</f>
        <v>0</v>
      </c>
      <c r="M67" s="375"/>
    </row>
    <row r="68" spans="1:18" s="167" customFormat="1" ht="15">
      <c r="A68" s="259"/>
      <c r="B68" s="260">
        <v>0</v>
      </c>
      <c r="C68" s="260">
        <v>0</v>
      </c>
      <c r="D68" s="260">
        <v>0</v>
      </c>
      <c r="E68" s="260">
        <v>0</v>
      </c>
      <c r="F68" s="260">
        <v>0</v>
      </c>
      <c r="G68" s="260">
        <v>0</v>
      </c>
      <c r="H68" s="260">
        <v>0</v>
      </c>
      <c r="I68" s="261">
        <v>0</v>
      </c>
      <c r="J68" s="261">
        <v>0</v>
      </c>
      <c r="K68" s="166">
        <f>SUM(B68:J68)</f>
        <v>0</v>
      </c>
      <c r="L68" s="168">
        <f>ROUND(K68-SUMIF(B68:J68,"&gt;0",B$2:J$2),2)</f>
        <v>0</v>
      </c>
      <c r="M68" s="375"/>
    </row>
    <row r="69" spans="1:18" s="167" customFormat="1" ht="15">
      <c r="A69" s="259"/>
      <c r="B69" s="260">
        <v>0</v>
      </c>
      <c r="C69" s="260">
        <v>0</v>
      </c>
      <c r="D69" s="260">
        <v>0</v>
      </c>
      <c r="E69" s="260">
        <v>0</v>
      </c>
      <c r="F69" s="260">
        <v>0</v>
      </c>
      <c r="G69" s="260">
        <v>0</v>
      </c>
      <c r="H69" s="260">
        <v>0</v>
      </c>
      <c r="I69" s="261">
        <v>0</v>
      </c>
      <c r="J69" s="261">
        <v>0</v>
      </c>
      <c r="K69" s="166">
        <f>SUM(B69:J69)</f>
        <v>0</v>
      </c>
      <c r="L69" s="168">
        <f>ROUND(K69-SUMIF(B69:J69,"&gt;0",B$2:J$2),2)</f>
        <v>0</v>
      </c>
      <c r="M69" s="375"/>
    </row>
    <row r="70" spans="1:18" s="167" customFormat="1" thickBot="1">
      <c r="A70" s="262"/>
      <c r="B70" s="263">
        <v>0</v>
      </c>
      <c r="C70" s="263">
        <v>0</v>
      </c>
      <c r="D70" s="263">
        <v>0</v>
      </c>
      <c r="E70" s="263">
        <v>0</v>
      </c>
      <c r="F70" s="263">
        <v>0</v>
      </c>
      <c r="G70" s="263">
        <v>0</v>
      </c>
      <c r="H70" s="263">
        <v>0</v>
      </c>
      <c r="I70" s="264">
        <v>0</v>
      </c>
      <c r="J70" s="264">
        <v>0</v>
      </c>
      <c r="K70" s="169">
        <f>SUM(B70:J70)</f>
        <v>0</v>
      </c>
      <c r="L70" s="168">
        <f>ROUND(K70-SUMIF(B70:J70,"&gt;0",B$2:J$2),2)</f>
        <v>0</v>
      </c>
      <c r="M70" s="375"/>
    </row>
    <row r="71" spans="1:18" ht="20.100000000000001" customHeight="1" thickTop="1" thickBot="1">
      <c r="A71" s="170" t="s">
        <v>126</v>
      </c>
      <c r="B71" s="171">
        <f>SUM(B3:B70)</f>
        <v>0</v>
      </c>
      <c r="C71" s="172">
        <f t="shared" ref="C71:J71" si="3">SUM(C3:C70)</f>
        <v>0</v>
      </c>
      <c r="D71" s="172">
        <f t="shared" si="3"/>
        <v>0</v>
      </c>
      <c r="E71" s="172">
        <f t="shared" si="3"/>
        <v>0</v>
      </c>
      <c r="F71" s="172">
        <f t="shared" si="3"/>
        <v>0</v>
      </c>
      <c r="G71" s="172">
        <f t="shared" si="3"/>
        <v>0</v>
      </c>
      <c r="H71" s="172">
        <f t="shared" si="3"/>
        <v>0</v>
      </c>
      <c r="I71" s="172">
        <f>SUM(I3:I70)</f>
        <v>0</v>
      </c>
      <c r="J71" s="172">
        <f t="shared" si="3"/>
        <v>0</v>
      </c>
      <c r="K71" s="173">
        <f>SUM(K3:K70)</f>
        <v>0</v>
      </c>
      <c r="L71" s="174">
        <f>SUM(L3:L70)</f>
        <v>0</v>
      </c>
    </row>
    <row r="72" spans="1:18" ht="20.100000000000001" customHeight="1" thickTop="1" thickBot="1">
      <c r="A72" s="170" t="s">
        <v>125</v>
      </c>
      <c r="B72" s="175">
        <f>COUNTIF(B3:B70,"&gt;0")</f>
        <v>0</v>
      </c>
      <c r="C72" s="176">
        <f t="shared" ref="C72:J72" si="4">COUNTIF(C3:C70,"&gt;0")</f>
        <v>0</v>
      </c>
      <c r="D72" s="176">
        <f t="shared" si="4"/>
        <v>0</v>
      </c>
      <c r="E72" s="176">
        <f t="shared" si="4"/>
        <v>0</v>
      </c>
      <c r="F72" s="176">
        <f t="shared" si="4"/>
        <v>0</v>
      </c>
      <c r="G72" s="176">
        <f t="shared" si="4"/>
        <v>0</v>
      </c>
      <c r="H72" s="176">
        <f t="shared" si="4"/>
        <v>0</v>
      </c>
      <c r="I72" s="176">
        <f>COUNTIF(I3:I70,"&gt;0")</f>
        <v>0</v>
      </c>
      <c r="J72" s="176">
        <f t="shared" si="4"/>
        <v>0</v>
      </c>
      <c r="K72" s="177">
        <f>COUNTIF(K3:K70,"&gt;0")</f>
        <v>0</v>
      </c>
      <c r="L72" s="178"/>
      <c r="M72" s="179" t="s">
        <v>142</v>
      </c>
      <c r="N72" s="180"/>
      <c r="O72" s="180"/>
      <c r="P72" s="180"/>
      <c r="Q72" s="180"/>
      <c r="R72" s="180"/>
    </row>
    <row r="73" spans="1:18" ht="20.100000000000001" customHeight="1" thickTop="1" thickBot="1">
      <c r="A73" s="170" t="s">
        <v>127</v>
      </c>
      <c r="B73" s="533" t="str">
        <f t="shared" ref="B73:H73" si="5">IF(ISNUMBER(B2),B71-B72*B2,"")</f>
        <v/>
      </c>
      <c r="C73" s="533" t="str">
        <f t="shared" si="5"/>
        <v/>
      </c>
      <c r="D73" s="533" t="str">
        <f t="shared" si="5"/>
        <v/>
      </c>
      <c r="E73" s="533" t="str">
        <f t="shared" si="5"/>
        <v/>
      </c>
      <c r="F73" s="533" t="str">
        <f t="shared" si="5"/>
        <v/>
      </c>
      <c r="G73" s="533" t="str">
        <f t="shared" si="5"/>
        <v/>
      </c>
      <c r="H73" s="533" t="str">
        <f t="shared" si="5"/>
        <v/>
      </c>
      <c r="I73" s="533"/>
      <c r="J73" s="533" t="str">
        <f>IF(ISNUMBER(J2),J71-J72*J2,"")</f>
        <v/>
      </c>
      <c r="K73" s="534" t="str">
        <f>IF(ISNUMBER(K2),K72*K2-K71,"")</f>
        <v/>
      </c>
      <c r="L73" s="178"/>
      <c r="M73" s="181" t="s">
        <v>418</v>
      </c>
      <c r="N73" s="180"/>
      <c r="O73" s="180"/>
      <c r="P73" s="180"/>
      <c r="Q73" s="180"/>
      <c r="R73" s="180"/>
    </row>
    <row r="74" spans="1:18" ht="16.5" thickTop="1">
      <c r="B74" s="522" t="str">
        <f>IF(B72&gt;0,IF(B73="","Cell B2, event actual cost/pers. is missing",""),"")</f>
        <v/>
      </c>
      <c r="C74" s="522"/>
      <c r="D74" s="522"/>
      <c r="E74" s="522" t="str">
        <f>IF(E72&gt;0,IF(E73="","Cell E2, event actual cost/pers. is missing",""),"")</f>
        <v/>
      </c>
      <c r="F74" s="522"/>
      <c r="G74" s="522"/>
      <c r="H74" s="522" t="str">
        <f>IF(H72&gt;0,IF(H73="","Cell H2, event actual cost/pers. is missing",""),"")</f>
        <v/>
      </c>
      <c r="I74" s="522"/>
      <c r="J74" s="522"/>
      <c r="K74" s="257"/>
      <c r="M74" s="181" t="s">
        <v>419</v>
      </c>
      <c r="N74" s="180"/>
      <c r="O74" s="180"/>
      <c r="P74" s="180"/>
      <c r="Q74" s="180"/>
      <c r="R74" s="180"/>
    </row>
    <row r="75" spans="1:18">
      <c r="C75" s="522" t="str">
        <f>IF(C72&gt;0,IF(C73="","Cell C2, event actual cost/pers. is missing",""),"")</f>
        <v/>
      </c>
      <c r="D75" s="522"/>
      <c r="E75" s="522"/>
      <c r="F75" s="522" t="str">
        <f>IF(F72&gt;0,IF(F73="","Cell F2, event actual cost/pers. is missing",""),"")</f>
        <v/>
      </c>
      <c r="G75" s="522"/>
      <c r="H75" s="522"/>
      <c r="I75" s="522" t="str">
        <f>IF(I72&gt;0,IF(I73="","Cell I2, event actual cost/pers. is missing",""),"")</f>
        <v/>
      </c>
      <c r="J75" s="522"/>
      <c r="K75" s="522"/>
      <c r="L75" s="257"/>
      <c r="M75" s="182" t="s">
        <v>136</v>
      </c>
      <c r="N75" s="180"/>
      <c r="O75" s="180"/>
      <c r="P75" s="180"/>
      <c r="Q75" s="180"/>
      <c r="R75" s="180"/>
    </row>
    <row r="76" spans="1:18">
      <c r="D76" s="522" t="str">
        <f>IF(D72&gt;0,IF(D73="","Cell D2, event actual cost/pers. is missing",""),"")</f>
        <v/>
      </c>
      <c r="E76" s="522"/>
      <c r="F76" s="522"/>
      <c r="G76" s="523" t="str">
        <f>IF(G72&gt;0,IF(G73="","Cell G2, event actual cost/pers. is missing",""),"")</f>
        <v/>
      </c>
      <c r="H76" s="523"/>
      <c r="I76" s="523"/>
      <c r="J76" s="522" t="str">
        <f>IF(J72&gt;0,IF(J73="","Cell J2, event actual cost/pers. is missing",""),"")</f>
        <v/>
      </c>
      <c r="K76" s="522"/>
      <c r="L76" s="522"/>
      <c r="M76" s="181" t="s">
        <v>420</v>
      </c>
      <c r="N76" s="180"/>
      <c r="O76" s="180"/>
      <c r="P76" s="180"/>
      <c r="Q76" s="180"/>
      <c r="R76" s="180"/>
    </row>
    <row r="77" spans="1:18">
      <c r="M77" s="181" t="s">
        <v>421</v>
      </c>
      <c r="N77" s="180"/>
      <c r="O77" s="180"/>
      <c r="P77" s="180"/>
      <c r="Q77" s="180"/>
      <c r="R77" s="180"/>
    </row>
    <row r="78" spans="1:18">
      <c r="A78" s="183"/>
    </row>
  </sheetData>
  <sheetProtection sheet="1" objects="1" scenarios="1" selectLockedCells="1"/>
  <mergeCells count="12">
    <mergeCell ref="K1:K2"/>
    <mergeCell ref="L1:L2"/>
    <mergeCell ref="M1:M2"/>
    <mergeCell ref="E74:G74"/>
    <mergeCell ref="B74:D74"/>
    <mergeCell ref="C75:E75"/>
    <mergeCell ref="D76:F76"/>
    <mergeCell ref="F75:H75"/>
    <mergeCell ref="H74:J74"/>
    <mergeCell ref="I75:K75"/>
    <mergeCell ref="G76:I76"/>
    <mergeCell ref="J76:L76"/>
  </mergeCells>
  <conditionalFormatting sqref="I75">
    <cfRule type="containsText" dxfId="20" priority="11" operator="containsText" text="Cell I2, event actual cost/pers. is missing">
      <formula>NOT(ISERROR(SEARCH("Cell I2, event actual cost/pers. is missing",I75)))</formula>
    </cfRule>
  </conditionalFormatting>
  <conditionalFormatting sqref="J76">
    <cfRule type="containsText" dxfId="19" priority="10" operator="containsText" text="Cell J2, event actual cost/pers. is missing">
      <formula>NOT(ISERROR(SEARCH("Cell J2, event actual cost/pers. is missing",J76)))</formula>
    </cfRule>
  </conditionalFormatting>
  <conditionalFormatting sqref="H74">
    <cfRule type="cellIs" dxfId="18" priority="9" operator="equal">
      <formula>"Cell H2, event actual cost/pers. is missing"</formula>
    </cfRule>
  </conditionalFormatting>
  <conditionalFormatting sqref="B74">
    <cfRule type="containsText" dxfId="17" priority="7" operator="containsText" text="Cell B2, event actual cost/pers. is missing">
      <formula>NOT(ISERROR(SEARCH("Cell B2, event actual cost/pers. is missing",B74)))</formula>
    </cfRule>
  </conditionalFormatting>
  <conditionalFormatting sqref="G76">
    <cfRule type="containsText" dxfId="16" priority="8" operator="containsText" text="Cell G2, event actual cost/pers. is missing">
      <formula>NOT(ISERROR(SEARCH("Cell G2, event actual cost/pers. is missing",G76)))</formula>
    </cfRule>
  </conditionalFormatting>
  <conditionalFormatting sqref="F75">
    <cfRule type="containsText" dxfId="15" priority="6" operator="containsText" text="Cell F2, event actual cost/pers. is missing">
      <formula>NOT(ISERROR(SEARCH("Cell F2, event actual cost/pers. is missing",F75)))</formula>
    </cfRule>
  </conditionalFormatting>
  <conditionalFormatting sqref="E74">
    <cfRule type="containsText" dxfId="14" priority="4" operator="containsText" text="Cell E2, event actual cost/pers. is missing">
      <formula>NOT(ISERROR(SEARCH("Cell E2, event actual cost/pers. is missing",E74)))</formula>
    </cfRule>
    <cfRule type="containsText" dxfId="13" priority="5" operator="containsText" text="Cell E2, event actual cost/pers. is missing">
      <formula>NOT(ISERROR(SEARCH("Cell E2, event actual cost/pers. is missing",E74)))</formula>
    </cfRule>
  </conditionalFormatting>
  <conditionalFormatting sqref="D76">
    <cfRule type="containsText" dxfId="12" priority="3" operator="containsText" text="Cell D2, event actual cost/pers. is missing">
      <formula>NOT(ISERROR(SEARCH("Cell D2, event actual cost/pers. is missing",D76)))</formula>
    </cfRule>
  </conditionalFormatting>
  <conditionalFormatting sqref="C75">
    <cfRule type="containsText" dxfId="11" priority="2" operator="containsText" text="Cell C2, event actual cost/pers. is missing">
      <formula>NOT(ISERROR(SEARCH("Cell C2, event actual cost/pers. is missing",C75)))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X200"/>
  <sheetViews>
    <sheetView zoomScale="80" zoomScaleNormal="80" workbookViewId="0">
      <selection activeCell="D4" sqref="D4:F4"/>
    </sheetView>
  </sheetViews>
  <sheetFormatPr defaultRowHeight="15.75"/>
  <cols>
    <col min="1" max="1" width="4.875" style="269" customWidth="1"/>
    <col min="2" max="2" width="12.25" style="269" customWidth="1"/>
    <col min="3" max="3" width="10" style="270" customWidth="1"/>
    <col min="4" max="4" width="6.5" style="270" customWidth="1"/>
    <col min="5" max="5" width="11" style="270" customWidth="1"/>
    <col min="6" max="6" width="9.625" style="270" customWidth="1"/>
    <col min="7" max="7" width="12.375" style="269" customWidth="1"/>
    <col min="8" max="8" width="2.125" style="269" customWidth="1"/>
    <col min="9" max="9" width="9.875" style="269" customWidth="1"/>
    <col min="10" max="10" width="11.125" style="269" customWidth="1"/>
    <col min="11" max="11" width="3" style="270" customWidth="1"/>
    <col min="12" max="12" width="9.625" style="270" customWidth="1"/>
    <col min="13" max="13" width="12.375" style="270" customWidth="1"/>
    <col min="14" max="14" width="5.125" style="269" customWidth="1"/>
    <col min="15" max="16384" width="9" style="269"/>
  </cols>
  <sheetData>
    <row r="1" spans="1:24">
      <c r="A1" s="456"/>
      <c r="B1" s="456"/>
      <c r="C1" s="456"/>
      <c r="D1" s="394"/>
      <c r="E1" s="394"/>
      <c r="F1" s="394"/>
      <c r="G1" s="429"/>
      <c r="H1" s="273"/>
      <c r="I1" s="527"/>
      <c r="J1" s="527"/>
      <c r="K1" s="527"/>
      <c r="L1" s="527"/>
      <c r="M1" s="527"/>
      <c r="N1" s="275"/>
    </row>
    <row r="2" spans="1:24">
      <c r="A2" s="274"/>
      <c r="B2" s="274"/>
      <c r="C2" s="273"/>
      <c r="D2" s="394"/>
      <c r="E2" s="394"/>
      <c r="F2" s="394"/>
      <c r="G2" s="289"/>
      <c r="H2" s="273"/>
      <c r="I2" s="528"/>
      <c r="J2" s="528"/>
      <c r="K2" s="528"/>
      <c r="L2" s="528"/>
      <c r="M2" s="528"/>
      <c r="N2" s="275"/>
    </row>
    <row r="3" spans="1:24">
      <c r="A3" s="271"/>
      <c r="B3" s="271"/>
      <c r="C3" s="271"/>
      <c r="D3" s="394"/>
      <c r="E3" s="394"/>
      <c r="F3" s="394"/>
      <c r="G3" s="288"/>
      <c r="H3" s="271"/>
      <c r="I3" s="271"/>
      <c r="J3" s="271"/>
      <c r="K3" s="271"/>
      <c r="L3" s="271"/>
      <c r="M3" s="271"/>
      <c r="N3" s="271"/>
    </row>
    <row r="4" spans="1:24" s="268" customFormat="1">
      <c r="A4" s="529" t="s">
        <v>664</v>
      </c>
      <c r="B4" s="529"/>
      <c r="C4" s="529"/>
      <c r="D4" s="532"/>
      <c r="E4" s="532"/>
      <c r="F4" s="532"/>
      <c r="G4" s="292"/>
      <c r="H4" s="276"/>
      <c r="I4" s="529" t="s">
        <v>665</v>
      </c>
      <c r="J4" s="529"/>
      <c r="K4" s="529"/>
      <c r="L4" s="532"/>
      <c r="M4" s="532"/>
      <c r="N4" s="532"/>
      <c r="S4" s="269"/>
      <c r="T4" s="269"/>
      <c r="U4" s="269"/>
      <c r="V4" s="269"/>
      <c r="W4" s="269"/>
      <c r="X4" s="269"/>
    </row>
    <row r="5" spans="1:24" s="268" customFormat="1">
      <c r="A5" s="530" t="s">
        <v>258</v>
      </c>
      <c r="B5" s="530"/>
      <c r="C5" s="530"/>
      <c r="D5" s="531" t="s">
        <v>525</v>
      </c>
      <c r="E5" s="531"/>
      <c r="F5" s="531"/>
      <c r="G5" s="292"/>
      <c r="H5" s="276"/>
      <c r="I5" s="530" t="s">
        <v>259</v>
      </c>
      <c r="J5" s="530"/>
      <c r="K5" s="530"/>
      <c r="L5" s="531"/>
      <c r="M5" s="531"/>
      <c r="N5" s="531"/>
      <c r="S5" s="269"/>
      <c r="T5" s="269"/>
      <c r="U5" s="269"/>
      <c r="V5" s="269"/>
      <c r="W5" s="269"/>
      <c r="X5" s="269"/>
    </row>
    <row r="6" spans="1:24">
      <c r="A6" s="271"/>
      <c r="B6" s="271"/>
      <c r="C6" s="271"/>
      <c r="D6" s="271"/>
      <c r="E6" s="271"/>
      <c r="F6" s="271"/>
      <c r="G6" s="288"/>
      <c r="H6" s="271"/>
      <c r="I6" s="271"/>
      <c r="J6" s="271"/>
      <c r="K6" s="271"/>
      <c r="L6" s="271"/>
      <c r="M6" s="271"/>
      <c r="N6" s="271"/>
    </row>
    <row r="7" spans="1:24" ht="18">
      <c r="A7" s="277" t="s">
        <v>427</v>
      </c>
      <c r="B7" s="277"/>
      <c r="C7" s="278"/>
      <c r="D7" s="287" t="s">
        <v>428</v>
      </c>
      <c r="E7" s="286"/>
      <c r="F7" s="279"/>
      <c r="G7" s="290"/>
      <c r="H7" s="272"/>
      <c r="I7" s="272"/>
      <c r="J7" s="280" t="s">
        <v>253</v>
      </c>
      <c r="K7" s="272"/>
      <c r="L7" s="279"/>
      <c r="M7" s="279"/>
      <c r="N7" s="271"/>
    </row>
    <row r="8" spans="1:24">
      <c r="A8" s="272"/>
      <c r="B8" s="278" t="s">
        <v>429</v>
      </c>
      <c r="C8" s="281"/>
      <c r="D8" s="279"/>
      <c r="E8" s="282" t="s">
        <v>268</v>
      </c>
      <c r="F8" s="282" t="s">
        <v>251</v>
      </c>
      <c r="G8" s="291" t="s">
        <v>252</v>
      </c>
      <c r="H8" s="284"/>
      <c r="I8" s="284"/>
      <c r="J8" s="285" t="s">
        <v>268</v>
      </c>
      <c r="K8" s="284"/>
      <c r="L8" s="283" t="s">
        <v>251</v>
      </c>
      <c r="M8" s="283" t="s">
        <v>252</v>
      </c>
      <c r="N8" s="271"/>
    </row>
    <row r="9" spans="1:24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24">
      <c r="A10" s="429"/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</row>
    <row r="11" spans="1:24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</row>
    <row r="12" spans="1:24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</row>
    <row r="13" spans="1:24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</row>
    <row r="14" spans="1:24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</row>
    <row r="15" spans="1:24">
      <c r="A15" s="429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</row>
    <row r="16" spans="1:24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</row>
    <row r="17" spans="1:14">
      <c r="A17" s="429"/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</row>
    <row r="18" spans="1:14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</row>
    <row r="19" spans="1:14">
      <c r="A19" s="429"/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</row>
    <row r="20" spans="1:14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</row>
    <row r="21" spans="1:14">
      <c r="A21" s="429"/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</row>
    <row r="22" spans="1:14">
      <c r="A22" s="429"/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</row>
    <row r="23" spans="1:14">
      <c r="A23" s="429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</row>
    <row r="24" spans="1:14">
      <c r="A24" s="429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</row>
    <row r="25" spans="1:14">
      <c r="A25" s="429"/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</row>
    <row r="26" spans="1:14">
      <c r="A26" s="429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</row>
    <row r="27" spans="1:14">
      <c r="A27" s="429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</row>
    <row r="28" spans="1:14">
      <c r="A28" s="429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</row>
    <row r="29" spans="1:14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</row>
    <row r="30" spans="1:14">
      <c r="A30" s="429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</row>
    <row r="31" spans="1:14">
      <c r="A31" s="429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</row>
    <row r="32" spans="1:14">
      <c r="A32" s="429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</row>
    <row r="33" spans="1:14">
      <c r="A33" s="429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</row>
    <row r="34" spans="1:14">
      <c r="A34" s="429"/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</row>
    <row r="35" spans="1:14">
      <c r="A35" s="429"/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</row>
    <row r="36" spans="1:14">
      <c r="A36" s="429"/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</row>
    <row r="37" spans="1:14">
      <c r="A37" s="429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</row>
    <row r="38" spans="1:14">
      <c r="A38" s="429"/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</row>
    <row r="39" spans="1:14">
      <c r="A39" s="429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</row>
    <row r="40" spans="1:14">
      <c r="A40" s="42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</row>
    <row r="41" spans="1:14">
      <c r="A41" s="42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</row>
    <row r="42" spans="1:14">
      <c r="A42" s="429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</row>
    <row r="43" spans="1:14">
      <c r="A43" s="429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</row>
    <row r="44" spans="1:14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</row>
    <row r="45" spans="1:14">
      <c r="A45" s="429"/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</row>
    <row r="46" spans="1:14">
      <c r="A46" s="429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</row>
    <row r="47" spans="1:14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</row>
    <row r="48" spans="1:14">
      <c r="A48" s="42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</row>
    <row r="49" spans="1:14">
      <c r="A49" s="429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</row>
    <row r="50" spans="1:14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</row>
    <row r="51" spans="1:14">
      <c r="A51" s="429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</row>
    <row r="52" spans="1:14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</row>
    <row r="53" spans="1:14">
      <c r="A53" s="42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</row>
    <row r="54" spans="1:14">
      <c r="A54" s="429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</row>
    <row r="55" spans="1:14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</row>
    <row r="56" spans="1:14">
      <c r="A56" s="429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</row>
    <row r="57" spans="1:14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</row>
    <row r="58" spans="1:14">
      <c r="A58" s="429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</row>
    <row r="59" spans="1:14">
      <c r="A59" s="429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</row>
    <row r="60" spans="1:14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</row>
    <row r="61" spans="1:14">
      <c r="A61" s="429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</row>
    <row r="62" spans="1:14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</row>
    <row r="63" spans="1:14">
      <c r="A63" s="429"/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</row>
    <row r="64" spans="1:14">
      <c r="A64" s="429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</row>
    <row r="65" spans="1:14">
      <c r="A65" s="429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</row>
    <row r="66" spans="1:14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</row>
    <row r="67" spans="1:14">
      <c r="A67" s="429"/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</row>
    <row r="68" spans="1:14">
      <c r="A68" s="429"/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</row>
    <row r="69" spans="1:14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</row>
    <row r="70" spans="1:14">
      <c r="A70" s="429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</row>
    <row r="71" spans="1:14">
      <c r="A71" s="429"/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</row>
    <row r="72" spans="1:14">
      <c r="A72"/>
      <c r="B72"/>
      <c r="C72"/>
      <c r="D72"/>
      <c r="E72" s="432"/>
      <c r="F72" s="431"/>
      <c r="G72" s="431"/>
      <c r="H72"/>
      <c r="I72"/>
      <c r="J72" s="432"/>
      <c r="K72"/>
      <c r="L72" s="431"/>
      <c r="M72" s="431"/>
      <c r="N72"/>
    </row>
    <row r="73" spans="1:14">
      <c r="A73"/>
      <c r="B73"/>
      <c r="C73"/>
      <c r="D73"/>
      <c r="E73" s="432"/>
      <c r="F73" s="431"/>
      <c r="G73" s="431"/>
      <c r="H73"/>
      <c r="I73"/>
      <c r="J73" s="432"/>
      <c r="K73"/>
      <c r="L73" s="431"/>
      <c r="M73" s="431"/>
      <c r="N73"/>
    </row>
    <row r="74" spans="1:14">
      <c r="A74"/>
      <c r="B74"/>
      <c r="C74"/>
      <c r="D74"/>
      <c r="E74" s="432"/>
      <c r="F74" s="431"/>
      <c r="G74" s="431"/>
      <c r="H74"/>
      <c r="I74"/>
      <c r="J74" s="432"/>
      <c r="K74"/>
      <c r="L74" s="431"/>
      <c r="M74" s="431"/>
      <c r="N74"/>
    </row>
    <row r="75" spans="1:14">
      <c r="A75"/>
      <c r="B75"/>
      <c r="C75"/>
      <c r="D75"/>
      <c r="E75" s="432"/>
      <c r="F75" s="431"/>
      <c r="G75" s="431"/>
      <c r="H75"/>
      <c r="I75"/>
      <c r="J75" s="432"/>
      <c r="K75"/>
      <c r="L75" s="431"/>
      <c r="M75" s="431"/>
      <c r="N75"/>
    </row>
    <row r="76" spans="1:14">
      <c r="A76"/>
      <c r="B76"/>
      <c r="C76"/>
      <c r="D76"/>
      <c r="E76" s="432"/>
      <c r="F76" s="431"/>
      <c r="G76" s="431"/>
      <c r="H76"/>
      <c r="I76"/>
      <c r="J76" s="432"/>
      <c r="K76"/>
      <c r="L76" s="431"/>
      <c r="M76" s="431"/>
      <c r="N76"/>
    </row>
    <row r="77" spans="1:14">
      <c r="A77"/>
      <c r="B77"/>
      <c r="C77"/>
      <c r="D77"/>
      <c r="E77" s="432"/>
      <c r="F77" s="431"/>
      <c r="G77" s="431"/>
      <c r="H77"/>
      <c r="I77"/>
      <c r="J77" s="432"/>
      <c r="K77"/>
      <c r="L77" s="431"/>
      <c r="M77" s="431"/>
      <c r="N77"/>
    </row>
    <row r="78" spans="1:14">
      <c r="A78"/>
      <c r="B78"/>
      <c r="C78"/>
      <c r="D78"/>
      <c r="E78" s="432"/>
      <c r="F78" s="431"/>
      <c r="G78" s="431"/>
      <c r="H78"/>
      <c r="I78"/>
      <c r="J78" s="432"/>
      <c r="K78"/>
      <c r="L78" s="431"/>
      <c r="M78" s="431"/>
      <c r="N78"/>
    </row>
    <row r="79" spans="1:14">
      <c r="A79"/>
      <c r="B79"/>
      <c r="C79"/>
      <c r="D79"/>
      <c r="E79" s="432"/>
      <c r="F79" s="431"/>
      <c r="G79" s="431"/>
      <c r="H79"/>
      <c r="I79"/>
      <c r="J79" s="432"/>
      <c r="K79"/>
      <c r="L79" s="431"/>
      <c r="M79" s="431"/>
      <c r="N79"/>
    </row>
    <row r="80" spans="1:14">
      <c r="A80"/>
      <c r="B80"/>
      <c r="C80"/>
      <c r="D80"/>
      <c r="E80" s="432"/>
      <c r="F80" s="431"/>
      <c r="G80" s="431"/>
      <c r="H80"/>
      <c r="I80"/>
      <c r="J80" s="432"/>
      <c r="K80"/>
      <c r="L80" s="431"/>
      <c r="M80" s="431"/>
      <c r="N80"/>
    </row>
    <row r="81" spans="1:14">
      <c r="A81"/>
      <c r="B81"/>
      <c r="C81"/>
      <c r="D81"/>
      <c r="E81" s="432"/>
      <c r="F81" s="431"/>
      <c r="G81" s="431"/>
      <c r="H81"/>
      <c r="I81"/>
      <c r="J81" s="432"/>
      <c r="K81"/>
      <c r="L81" s="431"/>
      <c r="M81" s="431"/>
      <c r="N81"/>
    </row>
    <row r="82" spans="1:14">
      <c r="A82"/>
      <c r="B82"/>
      <c r="C82"/>
      <c r="D82"/>
      <c r="E82" s="432"/>
      <c r="F82" s="431"/>
      <c r="G82" s="431"/>
      <c r="H82"/>
      <c r="I82"/>
      <c r="J82" s="432"/>
      <c r="K82"/>
      <c r="L82" s="431"/>
      <c r="M82" s="431"/>
      <c r="N82"/>
    </row>
    <row r="83" spans="1:14">
      <c r="A83"/>
      <c r="B83"/>
      <c r="C83"/>
      <c r="D83"/>
      <c r="E83" s="432"/>
      <c r="F83" s="431"/>
      <c r="G83" s="431"/>
      <c r="H83"/>
      <c r="I83"/>
      <c r="J83" s="432"/>
      <c r="K83"/>
      <c r="L83" s="431"/>
      <c r="M83" s="431"/>
      <c r="N83"/>
    </row>
    <row r="84" spans="1:14">
      <c r="A84"/>
      <c r="B84"/>
      <c r="C84"/>
      <c r="D84"/>
      <c r="E84" s="432"/>
      <c r="F84" s="431"/>
      <c r="G84" s="431"/>
      <c r="H84"/>
      <c r="I84"/>
      <c r="J84" s="432"/>
      <c r="K84"/>
      <c r="L84" s="431"/>
      <c r="M84" s="431"/>
      <c r="N84"/>
    </row>
    <row r="85" spans="1:14">
      <c r="A85"/>
      <c r="B85"/>
      <c r="C85"/>
      <c r="D85"/>
      <c r="E85" s="432"/>
      <c r="F85" s="431"/>
      <c r="G85" s="431"/>
      <c r="H85"/>
      <c r="I85"/>
      <c r="J85" s="432"/>
      <c r="K85"/>
      <c r="L85" s="431"/>
      <c r="M85" s="431"/>
      <c r="N85"/>
    </row>
    <row r="86" spans="1:14">
      <c r="A86"/>
      <c r="B86"/>
      <c r="C86"/>
      <c r="D86"/>
      <c r="E86" s="432"/>
      <c r="F86" s="431"/>
      <c r="G86" s="431"/>
      <c r="H86"/>
      <c r="I86"/>
      <c r="J86" s="432"/>
      <c r="K86"/>
      <c r="L86" s="431"/>
      <c r="M86" s="431"/>
      <c r="N86"/>
    </row>
    <row r="87" spans="1:14">
      <c r="A87"/>
      <c r="B87"/>
      <c r="C87"/>
      <c r="D87"/>
      <c r="E87" s="432"/>
      <c r="F87" s="431"/>
      <c r="G87" s="431"/>
      <c r="H87"/>
      <c r="I87"/>
      <c r="J87" s="432"/>
      <c r="K87"/>
      <c r="L87" s="431"/>
      <c r="M87" s="431"/>
      <c r="N87"/>
    </row>
    <row r="88" spans="1:14">
      <c r="A88"/>
      <c r="B88"/>
      <c r="C88"/>
      <c r="D88"/>
      <c r="E88" s="432"/>
      <c r="F88" s="431"/>
      <c r="G88" s="431"/>
      <c r="H88"/>
      <c r="I88"/>
      <c r="J88" s="432"/>
      <c r="K88"/>
      <c r="L88" s="431"/>
      <c r="M88" s="431"/>
      <c r="N88"/>
    </row>
    <row r="89" spans="1:14">
      <c r="A89"/>
      <c r="B89"/>
      <c r="C89"/>
      <c r="D89"/>
      <c r="E89" s="432"/>
      <c r="F89" s="431"/>
      <c r="G89" s="431"/>
      <c r="H89"/>
      <c r="I89"/>
      <c r="J89" s="432"/>
      <c r="K89"/>
      <c r="L89" s="431"/>
      <c r="M89" s="431"/>
      <c r="N89"/>
    </row>
    <row r="90" spans="1:14">
      <c r="A90"/>
      <c r="B90"/>
      <c r="C90"/>
      <c r="D90"/>
      <c r="E90" s="432"/>
      <c r="F90" s="431"/>
      <c r="G90" s="431"/>
      <c r="H90"/>
      <c r="I90"/>
      <c r="J90" s="432"/>
      <c r="K90"/>
      <c r="L90" s="431"/>
      <c r="M90" s="431"/>
      <c r="N90"/>
    </row>
    <row r="91" spans="1:14">
      <c r="A91"/>
      <c r="B91"/>
      <c r="C91"/>
      <c r="D91"/>
      <c r="E91" s="432"/>
      <c r="F91" s="431"/>
      <c r="G91" s="431"/>
      <c r="H91"/>
      <c r="I91"/>
      <c r="J91" s="432"/>
      <c r="K91"/>
      <c r="L91" s="431"/>
      <c r="M91" s="431"/>
      <c r="N91"/>
    </row>
    <row r="92" spans="1:14">
      <c r="A92"/>
      <c r="B92"/>
      <c r="C92"/>
      <c r="D92"/>
      <c r="E92" s="432"/>
      <c r="F92" s="431"/>
      <c r="G92" s="431"/>
      <c r="H92"/>
      <c r="I92"/>
      <c r="J92" s="432"/>
      <c r="K92"/>
      <c r="L92" s="431"/>
      <c r="M92" s="431"/>
      <c r="N92"/>
    </row>
    <row r="93" spans="1:14">
      <c r="A93"/>
      <c r="B93"/>
      <c r="C93"/>
      <c r="D93"/>
      <c r="E93" s="432"/>
      <c r="F93" s="431"/>
      <c r="G93" s="431"/>
      <c r="H93"/>
      <c r="I93"/>
      <c r="J93" s="432"/>
      <c r="K93"/>
      <c r="L93" s="431"/>
      <c r="M93" s="431"/>
      <c r="N93"/>
    </row>
    <row r="94" spans="1:14">
      <c r="A94"/>
      <c r="B94"/>
      <c r="C94"/>
      <c r="D94"/>
      <c r="E94" s="432"/>
      <c r="F94" s="431"/>
      <c r="G94" s="431"/>
      <c r="H94"/>
      <c r="I94"/>
      <c r="J94" s="432"/>
      <c r="K94"/>
      <c r="L94" s="431"/>
      <c r="M94" s="431"/>
      <c r="N94"/>
    </row>
    <row r="95" spans="1:14">
      <c r="A95"/>
      <c r="B95"/>
      <c r="C95"/>
      <c r="D95"/>
      <c r="E95" s="432"/>
      <c r="F95" s="431"/>
      <c r="G95" s="431"/>
      <c r="H95"/>
      <c r="I95"/>
      <c r="J95" s="432"/>
      <c r="K95"/>
      <c r="L95" s="431"/>
      <c r="M95" s="431"/>
      <c r="N95"/>
    </row>
    <row r="96" spans="1:14">
      <c r="A96"/>
      <c r="B96"/>
      <c r="C96"/>
      <c r="D96"/>
      <c r="E96" s="432"/>
      <c r="F96" s="431"/>
      <c r="G96" s="431"/>
      <c r="H96"/>
      <c r="I96"/>
      <c r="J96" s="432"/>
      <c r="K96"/>
      <c r="L96" s="431"/>
      <c r="M96" s="431"/>
      <c r="N96"/>
    </row>
    <row r="97" spans="1:14">
      <c r="A97"/>
      <c r="B97"/>
      <c r="C97"/>
      <c r="D97"/>
      <c r="E97" s="432"/>
      <c r="F97" s="431"/>
      <c r="G97" s="431"/>
      <c r="H97"/>
      <c r="I97"/>
      <c r="J97" s="432"/>
      <c r="K97"/>
      <c r="L97" s="431"/>
      <c r="M97" s="431"/>
      <c r="N97"/>
    </row>
    <row r="98" spans="1:14">
      <c r="A98"/>
      <c r="B98"/>
      <c r="C98"/>
      <c r="D98"/>
      <c r="E98" s="432"/>
      <c r="F98" s="431"/>
      <c r="G98" s="431"/>
      <c r="H98"/>
      <c r="I98"/>
      <c r="J98" s="432"/>
      <c r="K98"/>
      <c r="L98" s="431"/>
      <c r="M98" s="431"/>
      <c r="N98"/>
    </row>
    <row r="99" spans="1:14">
      <c r="A99"/>
      <c r="B99"/>
      <c r="C99"/>
      <c r="D99"/>
      <c r="E99" s="432"/>
      <c r="F99" s="431"/>
      <c r="G99" s="431"/>
      <c r="H99"/>
      <c r="I99"/>
      <c r="J99" s="432"/>
      <c r="K99"/>
      <c r="L99" s="431"/>
      <c r="M99" s="431"/>
      <c r="N99"/>
    </row>
    <row r="100" spans="1:14">
      <c r="A100"/>
      <c r="B100"/>
      <c r="C100"/>
      <c r="D100"/>
      <c r="E100" s="432"/>
      <c r="F100" s="431"/>
      <c r="G100" s="431"/>
      <c r="H100"/>
      <c r="I100"/>
      <c r="J100" s="432"/>
      <c r="K100"/>
      <c r="L100" s="431"/>
      <c r="M100" s="431"/>
      <c r="N100"/>
    </row>
    <row r="101" spans="1:14">
      <c r="A101"/>
      <c r="B101"/>
      <c r="C101"/>
      <c r="D101"/>
      <c r="E101" s="432"/>
      <c r="F101" s="431"/>
      <c r="G101" s="431"/>
      <c r="H101"/>
      <c r="I101"/>
      <c r="J101" s="432"/>
      <c r="K101"/>
      <c r="L101" s="431"/>
      <c r="M101" s="431"/>
      <c r="N101"/>
    </row>
    <row r="102" spans="1:14">
      <c r="A102"/>
      <c r="B102"/>
      <c r="C102"/>
      <c r="D102"/>
      <c r="E102" s="432"/>
      <c r="F102" s="431"/>
      <c r="G102" s="431"/>
      <c r="H102"/>
      <c r="I102"/>
      <c r="J102" s="432"/>
      <c r="K102"/>
      <c r="L102" s="431"/>
      <c r="M102" s="431"/>
      <c r="N102"/>
    </row>
    <row r="103" spans="1:14">
      <c r="A103"/>
      <c r="B103"/>
      <c r="C103"/>
      <c r="D103"/>
      <c r="E103" s="432"/>
      <c r="F103" s="431"/>
      <c r="G103" s="431"/>
      <c r="H103"/>
      <c r="I103"/>
      <c r="J103" s="432"/>
      <c r="K103"/>
      <c r="L103" s="431"/>
      <c r="M103" s="431"/>
      <c r="N103"/>
    </row>
    <row r="104" spans="1:14">
      <c r="A104"/>
      <c r="B104"/>
      <c r="C104"/>
      <c r="D104"/>
      <c r="E104" s="432"/>
      <c r="F104" s="431"/>
      <c r="G104" s="431"/>
      <c r="H104"/>
      <c r="I104"/>
      <c r="J104" s="432"/>
      <c r="K104"/>
      <c r="L104" s="431"/>
      <c r="M104" s="431"/>
      <c r="N104"/>
    </row>
    <row r="105" spans="1:14">
      <c r="A105"/>
      <c r="B105"/>
      <c r="C105"/>
      <c r="D105"/>
      <c r="E105" s="432"/>
      <c r="F105" s="431"/>
      <c r="G105" s="431"/>
      <c r="H105"/>
      <c r="I105"/>
      <c r="J105" s="432"/>
      <c r="K105"/>
      <c r="L105" s="431"/>
      <c r="M105" s="431"/>
      <c r="N105"/>
    </row>
    <row r="106" spans="1:14">
      <c r="A106"/>
      <c r="B106"/>
      <c r="C106"/>
      <c r="D106"/>
      <c r="E106" s="432"/>
      <c r="F106" s="431"/>
      <c r="G106" s="431"/>
      <c r="H106"/>
      <c r="I106"/>
      <c r="J106" s="432"/>
      <c r="K106"/>
      <c r="L106" s="431"/>
      <c r="M106" s="431"/>
      <c r="N106"/>
    </row>
    <row r="107" spans="1:14">
      <c r="A107"/>
      <c r="B107"/>
      <c r="C107"/>
      <c r="D107"/>
      <c r="E107" s="432"/>
      <c r="F107" s="431"/>
      <c r="G107" s="431"/>
      <c r="H107"/>
      <c r="I107"/>
      <c r="J107" s="432"/>
      <c r="K107"/>
      <c r="L107" s="431"/>
      <c r="M107" s="431"/>
      <c r="N107"/>
    </row>
    <row r="108" spans="1:14">
      <c r="A108"/>
      <c r="B108"/>
      <c r="C108"/>
      <c r="D108"/>
      <c r="E108" s="432"/>
      <c r="F108" s="431"/>
      <c r="G108" s="431"/>
      <c r="H108"/>
      <c r="I108"/>
      <c r="J108" s="432"/>
      <c r="K108"/>
      <c r="L108" s="431"/>
      <c r="M108" s="431"/>
      <c r="N108"/>
    </row>
    <row r="109" spans="1:14">
      <c r="A109"/>
      <c r="B109"/>
      <c r="C109"/>
      <c r="D109"/>
      <c r="E109" s="432"/>
      <c r="F109" s="431"/>
      <c r="G109" s="431"/>
      <c r="H109"/>
      <c r="I109"/>
      <c r="J109" s="432"/>
      <c r="K109"/>
      <c r="L109" s="431"/>
      <c r="M109" s="431"/>
      <c r="N109"/>
    </row>
    <row r="110" spans="1:14">
      <c r="A110"/>
      <c r="B110"/>
      <c r="C110"/>
      <c r="D110"/>
      <c r="E110" s="432"/>
      <c r="F110" s="431"/>
      <c r="G110" s="431"/>
      <c r="H110"/>
      <c r="I110"/>
      <c r="J110" s="432"/>
      <c r="K110"/>
      <c r="L110" s="431"/>
      <c r="M110" s="431"/>
      <c r="N110"/>
    </row>
    <row r="111" spans="1:14">
      <c r="A111"/>
      <c r="B111"/>
      <c r="C111"/>
      <c r="D111"/>
      <c r="E111" s="432"/>
      <c r="F111" s="431"/>
      <c r="G111" s="431"/>
      <c r="H111"/>
      <c r="I111"/>
      <c r="J111" s="432"/>
      <c r="K111"/>
      <c r="L111" s="431"/>
      <c r="M111" s="431"/>
      <c r="N111"/>
    </row>
    <row r="112" spans="1:14">
      <c r="A112"/>
      <c r="B112"/>
      <c r="C112"/>
      <c r="D112"/>
      <c r="E112" s="432"/>
      <c r="F112" s="431"/>
      <c r="G112" s="431"/>
      <c r="H112"/>
      <c r="I112"/>
      <c r="J112" s="432"/>
      <c r="K112"/>
      <c r="L112" s="431"/>
      <c r="M112" s="431"/>
      <c r="N112"/>
    </row>
    <row r="113" spans="1:14">
      <c r="A113"/>
      <c r="B113"/>
      <c r="C113"/>
      <c r="D113"/>
      <c r="E113" s="432"/>
      <c r="F113" s="431"/>
      <c r="G113" s="431"/>
      <c r="H113"/>
      <c r="I113"/>
      <c r="J113" s="432"/>
      <c r="K113"/>
      <c r="L113" s="431"/>
      <c r="M113" s="431"/>
      <c r="N113"/>
    </row>
    <row r="114" spans="1:14">
      <c r="A114"/>
      <c r="B114"/>
      <c r="C114"/>
      <c r="D114"/>
      <c r="E114" s="432"/>
      <c r="F114" s="431"/>
      <c r="G114" s="431"/>
      <c r="H114"/>
      <c r="I114"/>
      <c r="J114" s="432"/>
      <c r="K114"/>
      <c r="L114" s="431"/>
      <c r="M114" s="431"/>
      <c r="N114"/>
    </row>
    <row r="115" spans="1:14">
      <c r="A115"/>
      <c r="B115"/>
      <c r="C115"/>
      <c r="D115"/>
      <c r="E115" s="432"/>
      <c r="F115" s="431"/>
      <c r="G115" s="431"/>
      <c r="H115"/>
      <c r="I115"/>
      <c r="J115" s="432"/>
      <c r="K115"/>
      <c r="L115" s="431"/>
      <c r="M115" s="431"/>
      <c r="N115"/>
    </row>
    <row r="116" spans="1:14">
      <c r="A116"/>
      <c r="B116"/>
      <c r="C116"/>
      <c r="D116"/>
      <c r="E116" s="432"/>
      <c r="F116" s="431"/>
      <c r="G116" s="431"/>
      <c r="H116"/>
      <c r="I116"/>
      <c r="J116" s="432"/>
      <c r="K116"/>
      <c r="L116" s="431"/>
      <c r="M116" s="431"/>
      <c r="N116"/>
    </row>
    <row r="117" spans="1:14">
      <c r="A117"/>
      <c r="B117"/>
      <c r="C117"/>
      <c r="D117"/>
      <c r="E117" s="432"/>
      <c r="F117" s="431"/>
      <c r="G117" s="431"/>
      <c r="H117"/>
      <c r="I117"/>
      <c r="J117" s="432"/>
      <c r="K117"/>
      <c r="L117" s="431"/>
      <c r="M117" s="431"/>
      <c r="N117"/>
    </row>
    <row r="118" spans="1:14">
      <c r="A118"/>
      <c r="B118"/>
      <c r="C118"/>
      <c r="D118"/>
      <c r="E118" s="432"/>
      <c r="F118" s="431"/>
      <c r="G118" s="431"/>
      <c r="H118"/>
      <c r="I118"/>
      <c r="J118" s="432"/>
      <c r="K118"/>
      <c r="L118" s="431"/>
      <c r="M118" s="431"/>
      <c r="N118"/>
    </row>
    <row r="119" spans="1:14">
      <c r="A119"/>
      <c r="B119"/>
      <c r="C119"/>
      <c r="D119"/>
      <c r="E119" s="432"/>
      <c r="F119" s="431"/>
      <c r="G119" s="431"/>
      <c r="H119"/>
      <c r="I119"/>
      <c r="J119" s="432"/>
      <c r="K119"/>
      <c r="L119" s="431"/>
      <c r="M119" s="431"/>
      <c r="N119"/>
    </row>
    <row r="120" spans="1:14">
      <c r="A120"/>
      <c r="B120"/>
      <c r="C120"/>
      <c r="D120"/>
      <c r="E120" s="432"/>
      <c r="F120" s="431"/>
      <c r="G120" s="431"/>
      <c r="H120"/>
      <c r="I120"/>
      <c r="J120" s="432"/>
      <c r="K120"/>
      <c r="L120" s="431"/>
      <c r="M120" s="431"/>
      <c r="N120"/>
    </row>
    <row r="121" spans="1:14">
      <c r="A121"/>
      <c r="B121"/>
      <c r="C121"/>
      <c r="D121"/>
      <c r="E121" s="432"/>
      <c r="F121" s="431"/>
      <c r="G121" s="431"/>
      <c r="H121"/>
      <c r="I121"/>
      <c r="J121" s="432"/>
      <c r="K121"/>
      <c r="L121" s="431"/>
      <c r="M121" s="431"/>
      <c r="N121"/>
    </row>
    <row r="122" spans="1:14">
      <c r="A122"/>
      <c r="B122"/>
      <c r="C122"/>
      <c r="D122"/>
      <c r="E122" s="432"/>
      <c r="F122" s="431"/>
      <c r="G122" s="431"/>
      <c r="H122"/>
      <c r="I122"/>
      <c r="J122" s="432"/>
      <c r="K122"/>
      <c r="L122" s="431"/>
      <c r="M122" s="431"/>
      <c r="N122"/>
    </row>
    <row r="123" spans="1:14">
      <c r="A123"/>
      <c r="B123"/>
      <c r="C123"/>
      <c r="D123"/>
      <c r="E123" s="432"/>
      <c r="F123" s="431"/>
      <c r="G123" s="431"/>
      <c r="H123"/>
      <c r="I123"/>
      <c r="J123" s="432"/>
      <c r="K123"/>
      <c r="L123" s="431"/>
      <c r="M123" s="431"/>
      <c r="N123"/>
    </row>
    <row r="124" spans="1:14">
      <c r="A124"/>
      <c r="B124"/>
      <c r="C124"/>
      <c r="D124"/>
      <c r="E124" s="432"/>
      <c r="F124" s="431"/>
      <c r="G124" s="431"/>
      <c r="H124"/>
      <c r="I124"/>
      <c r="J124" s="432"/>
      <c r="K124"/>
      <c r="L124" s="431"/>
      <c r="M124" s="431"/>
      <c r="N124"/>
    </row>
    <row r="125" spans="1:14">
      <c r="A125"/>
      <c r="B125"/>
      <c r="C125"/>
      <c r="D125"/>
      <c r="E125" s="432"/>
      <c r="F125" s="431"/>
      <c r="G125" s="431"/>
      <c r="H125"/>
      <c r="I125"/>
      <c r="J125" s="432"/>
      <c r="K125"/>
      <c r="L125" s="431"/>
      <c r="M125" s="431"/>
      <c r="N125"/>
    </row>
    <row r="126" spans="1:14">
      <c r="A126"/>
      <c r="B126"/>
      <c r="C126"/>
      <c r="D126"/>
      <c r="E126" s="432"/>
      <c r="F126" s="431"/>
      <c r="G126" s="431"/>
      <c r="H126"/>
      <c r="I126"/>
      <c r="J126" s="432"/>
      <c r="K126"/>
      <c r="L126" s="431"/>
      <c r="M126" s="431"/>
      <c r="N126"/>
    </row>
    <row r="127" spans="1:14">
      <c r="A127"/>
      <c r="B127"/>
      <c r="C127"/>
      <c r="D127"/>
      <c r="E127" s="432"/>
      <c r="F127" s="431"/>
      <c r="G127" s="431"/>
      <c r="H127"/>
      <c r="I127"/>
      <c r="J127" s="432"/>
      <c r="K127"/>
      <c r="L127" s="431"/>
      <c r="M127" s="431"/>
      <c r="N127"/>
    </row>
    <row r="128" spans="1:14">
      <c r="A128"/>
      <c r="B128"/>
      <c r="C128"/>
      <c r="D128"/>
      <c r="E128" s="432"/>
      <c r="F128" s="431"/>
      <c r="G128" s="431"/>
      <c r="H128"/>
      <c r="I128"/>
      <c r="J128" s="432"/>
      <c r="K128"/>
      <c r="L128" s="431"/>
      <c r="M128" s="431"/>
      <c r="N128"/>
    </row>
    <row r="129" spans="1:14">
      <c r="A129"/>
      <c r="B129"/>
      <c r="C129"/>
      <c r="D129"/>
      <c r="E129" s="432"/>
      <c r="F129" s="431"/>
      <c r="G129" s="431"/>
      <c r="H129"/>
      <c r="I129"/>
      <c r="J129" s="432"/>
      <c r="K129"/>
      <c r="L129" s="431"/>
      <c r="M129" s="431"/>
      <c r="N129"/>
    </row>
    <row r="130" spans="1:14">
      <c r="A130"/>
      <c r="B130"/>
      <c r="C130"/>
      <c r="D130"/>
      <c r="E130" s="432"/>
      <c r="F130" s="431"/>
      <c r="G130" s="431"/>
      <c r="H130"/>
      <c r="I130"/>
      <c r="J130" s="432"/>
      <c r="K130"/>
      <c r="L130" s="431"/>
      <c r="M130" s="431"/>
      <c r="N130"/>
    </row>
    <row r="131" spans="1:14">
      <c r="A131"/>
      <c r="B131"/>
      <c r="C131"/>
      <c r="D131"/>
      <c r="E131" s="432"/>
      <c r="F131" s="431"/>
      <c r="G131" s="431"/>
      <c r="H131"/>
      <c r="I131"/>
      <c r="J131" s="432"/>
      <c r="K131"/>
      <c r="L131" s="431"/>
      <c r="M131" s="431"/>
      <c r="N131"/>
    </row>
    <row r="132" spans="1:14">
      <c r="A132"/>
      <c r="B132"/>
      <c r="C132"/>
      <c r="D132"/>
      <c r="E132" s="432"/>
      <c r="F132" s="431"/>
      <c r="G132" s="431"/>
      <c r="H132"/>
      <c r="I132"/>
      <c r="J132" s="432"/>
      <c r="K132"/>
      <c r="L132" s="431"/>
      <c r="M132" s="431"/>
      <c r="N132"/>
    </row>
    <row r="133" spans="1:14">
      <c r="A133"/>
      <c r="B133"/>
      <c r="C133"/>
      <c r="D133"/>
      <c r="E133" s="432"/>
      <c r="F133" s="431"/>
      <c r="G133" s="431"/>
      <c r="H133"/>
      <c r="I133"/>
      <c r="J133" s="432"/>
      <c r="K133"/>
      <c r="L133" s="431"/>
      <c r="M133" s="431"/>
      <c r="N133"/>
    </row>
    <row r="134" spans="1:14">
      <c r="A134"/>
      <c r="B134"/>
      <c r="C134"/>
      <c r="D134"/>
      <c r="E134" s="432"/>
      <c r="F134" s="431"/>
      <c r="G134" s="431"/>
      <c r="H134"/>
      <c r="I134"/>
      <c r="J134" s="432"/>
      <c r="K134"/>
      <c r="L134" s="431"/>
      <c r="M134" s="431"/>
      <c r="N134"/>
    </row>
    <row r="135" spans="1:14">
      <c r="A135"/>
      <c r="B135"/>
      <c r="C135"/>
      <c r="D135"/>
      <c r="E135" s="432"/>
      <c r="F135" s="431"/>
      <c r="G135" s="431"/>
      <c r="H135"/>
      <c r="I135"/>
      <c r="J135" s="432"/>
      <c r="K135"/>
      <c r="L135" s="431"/>
      <c r="M135" s="431"/>
      <c r="N135"/>
    </row>
    <row r="136" spans="1:14">
      <c r="A136"/>
      <c r="B136"/>
      <c r="C136"/>
      <c r="D136"/>
      <c r="E136" s="432"/>
      <c r="F136" s="431"/>
      <c r="G136" s="431"/>
      <c r="H136"/>
      <c r="I136"/>
      <c r="J136" s="432"/>
      <c r="K136"/>
      <c r="L136" s="431"/>
      <c r="M136" s="431"/>
      <c r="N136"/>
    </row>
    <row r="137" spans="1:14">
      <c r="A137"/>
      <c r="B137"/>
      <c r="C137"/>
      <c r="D137"/>
      <c r="E137" s="432"/>
      <c r="F137" s="431"/>
      <c r="G137" s="431"/>
      <c r="H137"/>
      <c r="I137"/>
      <c r="J137" s="432"/>
      <c r="K137"/>
      <c r="L137" s="431"/>
      <c r="M137" s="431"/>
      <c r="N137"/>
    </row>
    <row r="138" spans="1:14">
      <c r="A138"/>
      <c r="B138"/>
      <c r="C138"/>
      <c r="D138"/>
      <c r="E138" s="432"/>
      <c r="F138" s="431"/>
      <c r="G138" s="431"/>
      <c r="H138"/>
      <c r="I138"/>
      <c r="J138" s="432"/>
      <c r="K138"/>
      <c r="L138" s="431"/>
      <c r="M138" s="431"/>
      <c r="N138"/>
    </row>
    <row r="139" spans="1:14">
      <c r="A139"/>
      <c r="B139"/>
      <c r="C139"/>
      <c r="D139"/>
      <c r="E139" s="432"/>
      <c r="F139" s="431"/>
      <c r="G139" s="431"/>
      <c r="H139"/>
      <c r="I139"/>
      <c r="J139" s="432"/>
      <c r="K139"/>
      <c r="L139" s="431"/>
      <c r="M139" s="431"/>
      <c r="N139"/>
    </row>
    <row r="140" spans="1:14">
      <c r="A140"/>
      <c r="B140"/>
      <c r="C140"/>
      <c r="D140"/>
      <c r="E140" s="432"/>
      <c r="F140" s="431"/>
      <c r="G140" s="431"/>
      <c r="H140"/>
      <c r="I140"/>
      <c r="J140" s="432"/>
      <c r="K140"/>
      <c r="L140" s="431"/>
      <c r="M140" s="431"/>
      <c r="N140"/>
    </row>
    <row r="141" spans="1:14">
      <c r="A141"/>
      <c r="B141"/>
      <c r="C141"/>
      <c r="D141"/>
      <c r="E141" s="432"/>
      <c r="F141" s="431"/>
      <c r="G141" s="431"/>
      <c r="H141"/>
      <c r="I141"/>
      <c r="J141" s="432"/>
      <c r="K141"/>
      <c r="L141" s="431"/>
      <c r="M141" s="431"/>
      <c r="N141"/>
    </row>
    <row r="142" spans="1:14">
      <c r="A142"/>
      <c r="B142"/>
      <c r="C142"/>
      <c r="D142"/>
      <c r="E142" s="432"/>
      <c r="F142" s="431"/>
      <c r="G142" s="431"/>
      <c r="H142"/>
      <c r="I142"/>
      <c r="J142" s="432"/>
      <c r="K142"/>
      <c r="L142" s="431"/>
      <c r="M142" s="431"/>
      <c r="N142"/>
    </row>
    <row r="143" spans="1:14">
      <c r="A143"/>
      <c r="B143"/>
      <c r="C143"/>
      <c r="D143"/>
      <c r="E143" s="432"/>
      <c r="F143" s="431"/>
      <c r="G143" s="431"/>
      <c r="H143"/>
      <c r="I143"/>
      <c r="J143" s="432"/>
      <c r="K143"/>
      <c r="L143" s="431"/>
      <c r="M143" s="431"/>
      <c r="N143"/>
    </row>
    <row r="144" spans="1:14">
      <c r="A144"/>
      <c r="B144"/>
      <c r="C144"/>
      <c r="D144"/>
      <c r="E144" s="432"/>
      <c r="F144" s="431"/>
      <c r="G144" s="431"/>
      <c r="H144"/>
      <c r="I144"/>
      <c r="J144" s="432"/>
      <c r="K144"/>
      <c r="L144" s="431"/>
      <c r="M144" s="431"/>
      <c r="N144"/>
    </row>
    <row r="145" spans="1:14">
      <c r="A145"/>
      <c r="B145"/>
      <c r="C145"/>
      <c r="D145"/>
      <c r="E145" s="432"/>
      <c r="F145" s="431"/>
      <c r="G145" s="431"/>
      <c r="H145"/>
      <c r="I145"/>
      <c r="J145" s="432"/>
      <c r="K145"/>
      <c r="L145" s="431"/>
      <c r="M145" s="431"/>
      <c r="N145"/>
    </row>
    <row r="146" spans="1:14">
      <c r="A146"/>
      <c r="B146"/>
      <c r="C146"/>
      <c r="D146"/>
      <c r="E146" s="432"/>
      <c r="F146" s="431"/>
      <c r="G146" s="431"/>
      <c r="H146"/>
      <c r="I146"/>
      <c r="J146" s="432"/>
      <c r="K146"/>
      <c r="L146" s="431"/>
      <c r="M146" s="431"/>
      <c r="N146"/>
    </row>
    <row r="147" spans="1:14">
      <c r="A147"/>
      <c r="B147"/>
      <c r="C147"/>
      <c r="D147"/>
      <c r="E147" s="432"/>
      <c r="F147" s="431"/>
      <c r="G147" s="431"/>
      <c r="H147"/>
      <c r="I147"/>
      <c r="J147" s="432"/>
      <c r="K147"/>
      <c r="L147" s="431"/>
      <c r="M147" s="431"/>
      <c r="N147"/>
    </row>
    <row r="148" spans="1:14">
      <c r="A148"/>
      <c r="B148"/>
      <c r="C148"/>
      <c r="D148"/>
      <c r="E148" s="432"/>
      <c r="F148" s="431"/>
      <c r="G148" s="431"/>
      <c r="H148"/>
      <c r="I148"/>
      <c r="J148" s="432"/>
      <c r="K148"/>
      <c r="L148" s="431"/>
      <c r="M148" s="431"/>
      <c r="N148"/>
    </row>
    <row r="149" spans="1:14">
      <c r="A149"/>
      <c r="B149"/>
      <c r="C149"/>
      <c r="D149"/>
      <c r="E149" s="432"/>
      <c r="F149" s="431"/>
      <c r="G149" s="431"/>
      <c r="H149"/>
      <c r="I149"/>
      <c r="J149" s="432"/>
      <c r="K149"/>
      <c r="L149" s="431"/>
      <c r="M149" s="431"/>
      <c r="N149"/>
    </row>
    <row r="150" spans="1:14">
      <c r="A150"/>
      <c r="B150"/>
      <c r="C150"/>
      <c r="D150"/>
      <c r="E150" s="432"/>
      <c r="F150" s="431"/>
      <c r="G150" s="431"/>
      <c r="H150"/>
      <c r="I150"/>
      <c r="J150" s="432"/>
      <c r="K150"/>
      <c r="L150" s="431"/>
      <c r="M150" s="431"/>
      <c r="N150"/>
    </row>
    <row r="151" spans="1:14">
      <c r="A151"/>
      <c r="B151"/>
      <c r="C151"/>
      <c r="D151"/>
      <c r="E151" s="432"/>
      <c r="F151" s="431"/>
      <c r="G151" s="431"/>
      <c r="H151"/>
      <c r="I151"/>
      <c r="J151" s="432"/>
      <c r="K151"/>
      <c r="L151" s="431"/>
      <c r="M151" s="431"/>
      <c r="N151"/>
    </row>
    <row r="152" spans="1:14">
      <c r="A152"/>
      <c r="B152"/>
      <c r="C152"/>
      <c r="D152"/>
      <c r="E152" s="432"/>
      <c r="F152" s="431"/>
      <c r="G152" s="431"/>
      <c r="H152"/>
      <c r="I152"/>
      <c r="J152" s="432"/>
      <c r="K152"/>
      <c r="L152" s="431"/>
      <c r="M152" s="431"/>
      <c r="N152"/>
    </row>
    <row r="153" spans="1:14">
      <c r="A153"/>
      <c r="B153"/>
      <c r="C153"/>
      <c r="D153"/>
      <c r="E153" s="432"/>
      <c r="F153" s="431"/>
      <c r="G153" s="431"/>
      <c r="H153"/>
      <c r="I153"/>
      <c r="J153" s="432"/>
      <c r="K153"/>
      <c r="L153" s="431"/>
      <c r="M153" s="431"/>
      <c r="N153"/>
    </row>
    <row r="154" spans="1:14">
      <c r="A154"/>
      <c r="B154"/>
      <c r="C154"/>
      <c r="D154"/>
      <c r="E154" s="432"/>
      <c r="F154" s="431"/>
      <c r="G154" s="431"/>
      <c r="H154"/>
      <c r="I154"/>
      <c r="J154" s="432"/>
      <c r="K154"/>
      <c r="L154" s="431"/>
      <c r="M154" s="431"/>
      <c r="N154"/>
    </row>
    <row r="155" spans="1:14">
      <c r="A155"/>
      <c r="B155"/>
      <c r="C155"/>
      <c r="D155"/>
      <c r="E155" s="432"/>
      <c r="F155" s="431"/>
      <c r="G155" s="431"/>
      <c r="H155"/>
      <c r="I155"/>
      <c r="J155" s="432"/>
      <c r="K155"/>
      <c r="L155" s="431"/>
      <c r="M155" s="431"/>
      <c r="N155"/>
    </row>
    <row r="156" spans="1:14">
      <c r="A156"/>
      <c r="B156"/>
      <c r="C156"/>
      <c r="D156"/>
      <c r="E156" s="432"/>
      <c r="F156" s="431"/>
      <c r="G156" s="431"/>
      <c r="H156"/>
      <c r="I156"/>
      <c r="J156" s="432"/>
      <c r="K156"/>
      <c r="L156" s="431"/>
      <c r="M156" s="431"/>
      <c r="N156"/>
    </row>
    <row r="157" spans="1:14">
      <c r="A157"/>
      <c r="B157"/>
      <c r="C157"/>
      <c r="D157"/>
      <c r="E157" s="432"/>
      <c r="F157" s="431"/>
      <c r="G157" s="431"/>
      <c r="H157"/>
      <c r="I157"/>
      <c r="J157" s="432"/>
      <c r="K157"/>
      <c r="L157" s="431"/>
      <c r="M157" s="431"/>
      <c r="N157"/>
    </row>
    <row r="158" spans="1:14">
      <c r="A158"/>
      <c r="B158"/>
      <c r="C158"/>
      <c r="D158"/>
      <c r="E158" s="432"/>
      <c r="F158" s="431"/>
      <c r="G158" s="431"/>
      <c r="H158"/>
      <c r="I158"/>
      <c r="J158" s="432"/>
      <c r="K158"/>
      <c r="L158" s="431"/>
      <c r="M158" s="431"/>
      <c r="N158"/>
    </row>
    <row r="159" spans="1:14">
      <c r="A159"/>
      <c r="B159"/>
      <c r="C159"/>
      <c r="D159"/>
      <c r="E159" s="432"/>
      <c r="F159" s="431"/>
      <c r="G159" s="431"/>
      <c r="H159"/>
      <c r="I159"/>
      <c r="J159" s="432"/>
      <c r="K159"/>
      <c r="L159" s="431"/>
      <c r="M159" s="431"/>
      <c r="N159"/>
    </row>
    <row r="160" spans="1:14">
      <c r="A160"/>
      <c r="B160"/>
      <c r="C160"/>
      <c r="D160"/>
      <c r="E160" s="432"/>
      <c r="F160" s="431"/>
      <c r="G160" s="431"/>
      <c r="H160"/>
      <c r="I160"/>
      <c r="J160" s="432"/>
      <c r="K160"/>
      <c r="L160" s="431"/>
      <c r="M160" s="431"/>
      <c r="N160"/>
    </row>
    <row r="161" spans="1:14">
      <c r="A161"/>
      <c r="B161"/>
      <c r="C161"/>
      <c r="D161"/>
      <c r="E161" s="432"/>
      <c r="F161" s="431"/>
      <c r="G161" s="431"/>
      <c r="H161"/>
      <c r="I161"/>
      <c r="J161" s="432"/>
      <c r="K161"/>
      <c r="L161" s="431"/>
      <c r="M161" s="431"/>
      <c r="N161"/>
    </row>
    <row r="162" spans="1:14">
      <c r="A162"/>
      <c r="B162"/>
      <c r="C162"/>
      <c r="D162"/>
      <c r="E162" s="432"/>
      <c r="F162" s="431"/>
      <c r="G162" s="431"/>
      <c r="H162"/>
      <c r="I162"/>
      <c r="J162" s="432"/>
      <c r="K162"/>
      <c r="L162" s="431"/>
      <c r="M162" s="431"/>
      <c r="N162"/>
    </row>
    <row r="163" spans="1:14">
      <c r="A163"/>
      <c r="B163"/>
      <c r="C163"/>
      <c r="D163"/>
      <c r="E163" s="432"/>
      <c r="F163" s="431"/>
      <c r="G163" s="431"/>
      <c r="H163"/>
      <c r="I163"/>
      <c r="J163" s="432"/>
      <c r="K163"/>
      <c r="L163" s="431"/>
      <c r="M163" s="431"/>
      <c r="N163"/>
    </row>
    <row r="164" spans="1:14">
      <c r="A164"/>
      <c r="B164"/>
      <c r="C164"/>
      <c r="D164"/>
      <c r="E164" s="432"/>
      <c r="F164" s="431"/>
      <c r="G164" s="431"/>
      <c r="H164"/>
      <c r="I164"/>
      <c r="J164" s="432"/>
      <c r="K164"/>
      <c r="L164" s="431"/>
      <c r="M164" s="431"/>
      <c r="N164"/>
    </row>
    <row r="165" spans="1:14">
      <c r="A165"/>
      <c r="B165"/>
      <c r="C165"/>
      <c r="D165"/>
      <c r="E165" s="432"/>
      <c r="F165" s="431"/>
      <c r="G165" s="431"/>
      <c r="H165"/>
      <c r="I165"/>
      <c r="J165" s="432"/>
      <c r="K165"/>
      <c r="L165" s="431"/>
      <c r="M165" s="431"/>
      <c r="N165"/>
    </row>
    <row r="166" spans="1:14">
      <c r="A166"/>
      <c r="B166"/>
      <c r="C166"/>
      <c r="D166"/>
      <c r="E166" s="432"/>
      <c r="F166" s="431"/>
      <c r="G166" s="431"/>
      <c r="H166"/>
      <c r="I166"/>
      <c r="J166" s="432"/>
      <c r="K166"/>
      <c r="L166" s="431"/>
      <c r="M166" s="431"/>
      <c r="N166"/>
    </row>
    <row r="167" spans="1:14">
      <c r="A167"/>
      <c r="B167"/>
      <c r="C167"/>
      <c r="D167"/>
      <c r="E167" s="432"/>
      <c r="F167" s="431"/>
      <c r="G167" s="431"/>
      <c r="H167"/>
      <c r="I167"/>
      <c r="J167" s="432"/>
      <c r="K167"/>
      <c r="L167" s="431"/>
      <c r="M167" s="431"/>
      <c r="N167"/>
    </row>
    <row r="168" spans="1:14">
      <c r="A168"/>
      <c r="B168"/>
      <c r="C168"/>
      <c r="D168"/>
      <c r="E168" s="432"/>
      <c r="F168" s="431"/>
      <c r="G168" s="431"/>
      <c r="H168"/>
      <c r="I168"/>
      <c r="J168" s="432"/>
      <c r="K168"/>
      <c r="L168" s="431"/>
      <c r="M168" s="431"/>
      <c r="N168"/>
    </row>
    <row r="169" spans="1:14">
      <c r="A169"/>
      <c r="B169"/>
      <c r="C169"/>
      <c r="D169"/>
      <c r="E169" s="432"/>
      <c r="F169" s="431"/>
      <c r="G169" s="431"/>
      <c r="H169"/>
      <c r="I169"/>
      <c r="J169" s="432"/>
      <c r="K169"/>
      <c r="L169" s="431"/>
      <c r="M169" s="431"/>
      <c r="N169"/>
    </row>
    <row r="170" spans="1:14">
      <c r="A170"/>
      <c r="B170"/>
      <c r="C170"/>
      <c r="D170"/>
      <c r="E170" s="432"/>
      <c r="F170" s="431"/>
      <c r="G170" s="431"/>
      <c r="H170"/>
      <c r="I170"/>
      <c r="J170" s="432"/>
      <c r="K170"/>
      <c r="L170" s="431"/>
      <c r="M170" s="431"/>
      <c r="N170"/>
    </row>
    <row r="171" spans="1:14">
      <c r="A171"/>
      <c r="B171"/>
      <c r="C171"/>
      <c r="D171"/>
      <c r="E171" s="432"/>
      <c r="F171" s="431"/>
      <c r="G171" s="431"/>
      <c r="H171"/>
      <c r="I171"/>
      <c r="J171" s="432"/>
      <c r="K171"/>
      <c r="L171" s="431"/>
      <c r="M171" s="431"/>
      <c r="N171"/>
    </row>
    <row r="172" spans="1:14">
      <c r="A172"/>
      <c r="B172"/>
      <c r="C172"/>
      <c r="D172"/>
      <c r="E172" s="432"/>
      <c r="F172" s="431"/>
      <c r="G172" s="431"/>
      <c r="H172"/>
      <c r="I172"/>
      <c r="J172" s="432"/>
      <c r="K172"/>
      <c r="L172" s="431"/>
      <c r="M172" s="431"/>
      <c r="N172"/>
    </row>
    <row r="173" spans="1:14">
      <c r="A173"/>
      <c r="B173"/>
      <c r="C173"/>
      <c r="D173"/>
      <c r="E173" s="432"/>
      <c r="F173" s="431"/>
      <c r="G173" s="431"/>
      <c r="H173"/>
      <c r="I173"/>
      <c r="J173" s="432"/>
      <c r="K173"/>
      <c r="L173" s="431"/>
      <c r="M173" s="431"/>
      <c r="N173"/>
    </row>
    <row r="174" spans="1:14">
      <c r="A174"/>
      <c r="B174"/>
      <c r="C174"/>
      <c r="D174"/>
      <c r="E174" s="432"/>
      <c r="F174" s="431"/>
      <c r="G174" s="431"/>
      <c r="H174"/>
      <c r="I174"/>
      <c r="J174" s="432"/>
      <c r="K174"/>
      <c r="L174" s="431"/>
      <c r="M174" s="431"/>
      <c r="N174"/>
    </row>
    <row r="175" spans="1:14">
      <c r="A175"/>
      <c r="B175"/>
      <c r="C175"/>
      <c r="D175"/>
      <c r="E175" s="432"/>
      <c r="F175" s="431"/>
      <c r="G175" s="431"/>
      <c r="H175"/>
      <c r="I175"/>
      <c r="J175" s="432"/>
      <c r="K175"/>
      <c r="L175" s="431"/>
      <c r="M175" s="431"/>
      <c r="N175"/>
    </row>
    <row r="176" spans="1:14">
      <c r="A176"/>
      <c r="B176"/>
      <c r="C176"/>
      <c r="D176"/>
      <c r="E176" s="432"/>
      <c r="F176" s="431"/>
      <c r="G176" s="431"/>
      <c r="H176"/>
      <c r="I176"/>
      <c r="J176" s="432"/>
      <c r="K176"/>
      <c r="L176" s="431"/>
      <c r="M176" s="431"/>
      <c r="N176"/>
    </row>
    <row r="177" spans="1:14">
      <c r="A177"/>
      <c r="B177"/>
      <c r="C177"/>
      <c r="D177"/>
      <c r="E177" s="432"/>
      <c r="F177" s="431"/>
      <c r="G177" s="431"/>
      <c r="H177"/>
      <c r="I177"/>
      <c r="J177" s="432"/>
      <c r="K177"/>
      <c r="L177" s="431"/>
      <c r="M177" s="431"/>
      <c r="N177"/>
    </row>
    <row r="178" spans="1:14">
      <c r="A178"/>
      <c r="B178"/>
      <c r="C178"/>
      <c r="D178"/>
      <c r="E178" s="432"/>
      <c r="F178" s="431"/>
      <c r="G178" s="431"/>
      <c r="H178"/>
      <c r="I178"/>
      <c r="J178" s="432"/>
      <c r="K178"/>
      <c r="L178" s="431"/>
      <c r="M178" s="431"/>
      <c r="N178"/>
    </row>
    <row r="179" spans="1:14">
      <c r="A179"/>
      <c r="B179"/>
      <c r="C179"/>
      <c r="D179"/>
      <c r="E179" s="432"/>
      <c r="F179" s="431"/>
      <c r="G179" s="431"/>
      <c r="H179"/>
      <c r="I179"/>
      <c r="J179" s="432"/>
      <c r="K179"/>
      <c r="L179" s="431"/>
      <c r="M179" s="431"/>
      <c r="N179"/>
    </row>
    <row r="180" spans="1:14">
      <c r="A180"/>
      <c r="B180"/>
      <c r="C180"/>
      <c r="D180"/>
      <c r="E180" s="432"/>
      <c r="F180" s="431"/>
      <c r="G180" s="431"/>
      <c r="H180"/>
      <c r="I180"/>
      <c r="J180" s="432"/>
      <c r="K180"/>
      <c r="L180" s="431"/>
      <c r="M180" s="431"/>
      <c r="N180"/>
    </row>
    <row r="181" spans="1:14">
      <c r="A181"/>
      <c r="B181"/>
      <c r="C181"/>
      <c r="D181"/>
      <c r="E181" s="432"/>
      <c r="F181" s="431"/>
      <c r="G181" s="431"/>
      <c r="H181"/>
      <c r="I181"/>
      <c r="J181" s="432"/>
      <c r="K181"/>
      <c r="L181" s="431"/>
      <c r="M181" s="431"/>
      <c r="N181"/>
    </row>
    <row r="182" spans="1:14">
      <c r="A182"/>
      <c r="B182"/>
      <c r="C182"/>
      <c r="D182"/>
      <c r="E182" s="432"/>
      <c r="F182" s="431"/>
      <c r="G182" s="431"/>
      <c r="H182"/>
      <c r="I182"/>
      <c r="J182" s="432"/>
      <c r="K182"/>
      <c r="L182" s="431"/>
      <c r="M182" s="431"/>
      <c r="N182"/>
    </row>
    <row r="183" spans="1:14">
      <c r="A183"/>
      <c r="B183"/>
      <c r="C183"/>
      <c r="D183"/>
      <c r="E183" s="432"/>
      <c r="F183" s="431"/>
      <c r="G183" s="431"/>
      <c r="H183"/>
      <c r="I183"/>
      <c r="J183" s="432"/>
      <c r="K183"/>
      <c r="L183" s="431"/>
      <c r="M183" s="431"/>
      <c r="N183"/>
    </row>
    <row r="184" spans="1:14">
      <c r="A184"/>
      <c r="B184"/>
      <c r="C184"/>
      <c r="D184"/>
      <c r="E184" s="432"/>
      <c r="F184" s="431"/>
      <c r="G184" s="431"/>
      <c r="H184"/>
      <c r="I184"/>
      <c r="J184" s="432"/>
      <c r="K184"/>
      <c r="L184" s="431"/>
      <c r="M184" s="431"/>
      <c r="N184"/>
    </row>
    <row r="185" spans="1:14">
      <c r="A185"/>
      <c r="B185"/>
      <c r="C185"/>
      <c r="D185"/>
      <c r="E185" s="432"/>
      <c r="F185" s="431"/>
      <c r="G185" s="431"/>
      <c r="H185"/>
      <c r="I185"/>
      <c r="J185" s="432"/>
      <c r="K185"/>
      <c r="L185" s="431"/>
      <c r="M185" s="431"/>
      <c r="N185"/>
    </row>
    <row r="186" spans="1:14">
      <c r="A186"/>
      <c r="B186"/>
      <c r="C186"/>
      <c r="D186"/>
      <c r="E186" s="432"/>
      <c r="F186" s="431"/>
      <c r="G186" s="431"/>
      <c r="H186"/>
      <c r="I186"/>
      <c r="J186" s="432"/>
      <c r="K186"/>
      <c r="L186" s="431"/>
      <c r="M186" s="431"/>
      <c r="N186"/>
    </row>
    <row r="187" spans="1:14">
      <c r="A187"/>
      <c r="B187"/>
      <c r="C187"/>
      <c r="D187"/>
      <c r="E187" s="432"/>
      <c r="F187" s="431"/>
      <c r="G187" s="431"/>
      <c r="H187"/>
      <c r="I187"/>
      <c r="J187" s="432"/>
      <c r="K187"/>
      <c r="L187" s="431"/>
      <c r="M187" s="431"/>
      <c r="N187"/>
    </row>
    <row r="188" spans="1:14">
      <c r="A188"/>
      <c r="B188"/>
      <c r="C188"/>
      <c r="D188"/>
      <c r="E188" s="432"/>
      <c r="F188" s="431"/>
      <c r="G188" s="431"/>
      <c r="H188"/>
      <c r="I188"/>
      <c r="J188" s="432"/>
      <c r="K188"/>
      <c r="L188" s="431"/>
      <c r="M188" s="431"/>
      <c r="N188"/>
    </row>
    <row r="189" spans="1:14">
      <c r="A189"/>
      <c r="B189"/>
      <c r="C189"/>
      <c r="D189"/>
      <c r="E189" s="432"/>
      <c r="F189" s="431"/>
      <c r="G189" s="431"/>
      <c r="H189"/>
      <c r="I189"/>
      <c r="J189" s="432"/>
      <c r="K189"/>
      <c r="L189" s="431"/>
      <c r="M189" s="431"/>
      <c r="N189"/>
    </row>
    <row r="190" spans="1:14">
      <c r="A190"/>
      <c r="B190"/>
      <c r="C190"/>
      <c r="D190"/>
      <c r="E190" s="432"/>
      <c r="F190" s="431"/>
      <c r="G190" s="431"/>
      <c r="H190"/>
      <c r="I190"/>
      <c r="J190" s="432"/>
      <c r="K190"/>
      <c r="L190" s="431"/>
      <c r="M190" s="431"/>
      <c r="N190"/>
    </row>
    <row r="191" spans="1:14">
      <c r="A191"/>
      <c r="B191"/>
      <c r="C191"/>
      <c r="D191"/>
      <c r="E191" s="432"/>
      <c r="F191" s="431"/>
      <c r="G191" s="431"/>
      <c r="H191"/>
      <c r="I191"/>
      <c r="J191" s="432"/>
      <c r="K191"/>
      <c r="L191" s="431"/>
      <c r="M191" s="431"/>
      <c r="N191"/>
    </row>
    <row r="192" spans="1:14">
      <c r="A192"/>
      <c r="B192"/>
      <c r="C192"/>
      <c r="D192"/>
      <c r="E192" s="432"/>
      <c r="F192" s="431"/>
      <c r="G192" s="431"/>
      <c r="H192"/>
      <c r="I192"/>
      <c r="J192" s="432"/>
      <c r="K192"/>
      <c r="L192" s="431"/>
      <c r="M192" s="431"/>
      <c r="N192"/>
    </row>
    <row r="193" spans="1:14">
      <c r="A193"/>
      <c r="B193"/>
      <c r="C193"/>
      <c r="D193"/>
      <c r="E193" s="432"/>
      <c r="F193" s="431"/>
      <c r="G193" s="431"/>
      <c r="H193"/>
      <c r="I193"/>
      <c r="J193" s="432"/>
      <c r="K193"/>
      <c r="L193" s="431"/>
      <c r="M193" s="431"/>
      <c r="N193"/>
    </row>
    <row r="194" spans="1:14">
      <c r="A194"/>
      <c r="B194"/>
      <c r="C194"/>
      <c r="D194"/>
      <c r="E194" s="432"/>
      <c r="F194" s="431"/>
      <c r="G194" s="431"/>
      <c r="H194"/>
      <c r="I194"/>
      <c r="J194" s="432"/>
      <c r="K194"/>
      <c r="L194" s="431"/>
      <c r="M194" s="431"/>
      <c r="N194"/>
    </row>
    <row r="195" spans="1:14">
      <c r="A195"/>
      <c r="B195"/>
      <c r="C195"/>
      <c r="D195"/>
      <c r="E195" s="432"/>
      <c r="F195" s="431"/>
      <c r="G195" s="431"/>
      <c r="H195"/>
      <c r="I195"/>
      <c r="J195" s="432"/>
      <c r="K195"/>
      <c r="L195" s="431"/>
      <c r="M195" s="431"/>
      <c r="N195"/>
    </row>
    <row r="196" spans="1:14">
      <c r="A196"/>
      <c r="B196"/>
      <c r="C196"/>
      <c r="D196"/>
      <c r="E196" s="432"/>
      <c r="F196" s="431"/>
      <c r="G196" s="431"/>
      <c r="H196"/>
      <c r="I196"/>
      <c r="J196" s="432"/>
      <c r="K196"/>
      <c r="L196" s="431"/>
      <c r="M196" s="431"/>
      <c r="N196"/>
    </row>
    <row r="197" spans="1:14">
      <c r="A197"/>
      <c r="B197"/>
      <c r="C197"/>
      <c r="D197"/>
      <c r="E197" s="432"/>
      <c r="F197" s="431"/>
      <c r="G197" s="431"/>
      <c r="H197"/>
      <c r="I197"/>
      <c r="J197" s="432"/>
      <c r="K197"/>
      <c r="L197" s="431"/>
      <c r="M197" s="431"/>
      <c r="N197"/>
    </row>
    <row r="198" spans="1:14">
      <c r="A198"/>
      <c r="B198"/>
      <c r="C198"/>
      <c r="D198"/>
      <c r="E198" s="432"/>
      <c r="F198" s="431"/>
      <c r="G198" s="431"/>
      <c r="H198"/>
      <c r="I198"/>
      <c r="J198" s="432"/>
      <c r="K198"/>
      <c r="L198" s="431"/>
      <c r="M198" s="431"/>
      <c r="N198"/>
    </row>
    <row r="199" spans="1:14">
      <c r="A199"/>
      <c r="B199"/>
      <c r="C199"/>
      <c r="D199"/>
      <c r="E199" s="432"/>
      <c r="F199" s="431"/>
      <c r="G199" s="431"/>
      <c r="H199"/>
      <c r="I199"/>
      <c r="J199" s="432"/>
      <c r="K199"/>
      <c r="L199" s="431"/>
      <c r="M199" s="431"/>
      <c r="N199"/>
    </row>
    <row r="200" spans="1:14">
      <c r="A200"/>
      <c r="B200"/>
      <c r="C200"/>
      <c r="D200"/>
      <c r="E200" s="432"/>
      <c r="F200" s="431"/>
      <c r="G200" s="431"/>
      <c r="H200"/>
      <c r="I200"/>
      <c r="J200" s="432"/>
      <c r="K200"/>
      <c r="L200" s="431"/>
      <c r="M200" s="431"/>
      <c r="N200"/>
    </row>
  </sheetData>
  <sheetProtection sheet="1" objects="1" scenarios="1" selectLockedCells="1"/>
  <mergeCells count="10">
    <mergeCell ref="I1:M1"/>
    <mergeCell ref="I2:M2"/>
    <mergeCell ref="A4:C4"/>
    <mergeCell ref="A5:C5"/>
    <mergeCell ref="L5:N5"/>
    <mergeCell ref="D4:F4"/>
    <mergeCell ref="D5:F5"/>
    <mergeCell ref="L4:N4"/>
    <mergeCell ref="I5:K5"/>
    <mergeCell ref="I4:K4"/>
  </mergeCells>
  <pageMargins left="0.39370078740157483" right="0.39370078740157483" top="0.39370078740157483" bottom="0.39370078740157483" header="0.19685039370078741" footer="0.19685039370078741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C000"/>
    <pageSetUpPr fitToPage="1"/>
  </sheetPr>
  <dimension ref="A1:O79"/>
  <sheetViews>
    <sheetView zoomScale="75" zoomScaleNormal="75" zoomScalePageLayoutView="85" workbookViewId="0">
      <selection activeCell="B1" sqref="B1"/>
    </sheetView>
  </sheetViews>
  <sheetFormatPr defaultColWidth="8.875" defaultRowHeight="15.75"/>
  <cols>
    <col min="1" max="1" width="3.875" style="1" customWidth="1"/>
    <col min="2" max="2" width="24.5" style="1" customWidth="1"/>
    <col min="3" max="3" width="11.625" style="1" customWidth="1"/>
    <col min="4" max="4" width="1.5" style="1" customWidth="1"/>
    <col min="5" max="5" width="4.375" style="1" customWidth="1"/>
    <col min="6" max="6" width="12.125" style="1" customWidth="1"/>
    <col min="7" max="7" width="24.125" style="1" customWidth="1"/>
    <col min="8" max="8" width="9.625" style="1" customWidth="1"/>
    <col min="9" max="9" width="12.625" style="1" customWidth="1"/>
    <col min="10" max="10" width="1.5" style="1" customWidth="1"/>
    <col min="11" max="11" width="4" style="1" customWidth="1"/>
    <col min="12" max="12" width="3.125" style="1" customWidth="1"/>
    <col min="13" max="13" width="25.625" style="1" customWidth="1"/>
    <col min="14" max="14" width="11.625" style="1" customWidth="1"/>
    <col min="15" max="15" width="8.875" style="1"/>
    <col min="252" max="252" width="17.125" customWidth="1"/>
    <col min="253" max="254" width="16.375" customWidth="1"/>
    <col min="255" max="255" width="2.625" customWidth="1"/>
    <col min="256" max="256" width="22" customWidth="1"/>
    <col min="257" max="258" width="16.375" customWidth="1"/>
    <col min="508" max="508" width="17.125" customWidth="1"/>
    <col min="509" max="510" width="16.375" customWidth="1"/>
    <col min="511" max="511" width="2.625" customWidth="1"/>
    <col min="512" max="512" width="22" customWidth="1"/>
    <col min="513" max="514" width="16.375" customWidth="1"/>
    <col min="764" max="764" width="17.125" customWidth="1"/>
    <col min="765" max="766" width="16.375" customWidth="1"/>
    <col min="767" max="767" width="2.625" customWidth="1"/>
    <col min="768" max="768" width="22" customWidth="1"/>
    <col min="769" max="770" width="16.375" customWidth="1"/>
    <col min="1020" max="1020" width="17.125" customWidth="1"/>
    <col min="1021" max="1022" width="16.375" customWidth="1"/>
    <col min="1023" max="1023" width="2.625" customWidth="1"/>
    <col min="1024" max="1024" width="22" customWidth="1"/>
    <col min="1025" max="1026" width="16.375" customWidth="1"/>
    <col min="1276" max="1276" width="17.125" customWidth="1"/>
    <col min="1277" max="1278" width="16.375" customWidth="1"/>
    <col min="1279" max="1279" width="2.625" customWidth="1"/>
    <col min="1280" max="1280" width="22" customWidth="1"/>
    <col min="1281" max="1282" width="16.375" customWidth="1"/>
    <col min="1532" max="1532" width="17.125" customWidth="1"/>
    <col min="1533" max="1534" width="16.375" customWidth="1"/>
    <col min="1535" max="1535" width="2.625" customWidth="1"/>
    <col min="1536" max="1536" width="22" customWidth="1"/>
    <col min="1537" max="1538" width="16.375" customWidth="1"/>
    <col min="1788" max="1788" width="17.125" customWidth="1"/>
    <col min="1789" max="1790" width="16.375" customWidth="1"/>
    <col min="1791" max="1791" width="2.625" customWidth="1"/>
    <col min="1792" max="1792" width="22" customWidth="1"/>
    <col min="1793" max="1794" width="16.375" customWidth="1"/>
    <col min="2044" max="2044" width="17.125" customWidth="1"/>
    <col min="2045" max="2046" width="16.375" customWidth="1"/>
    <col min="2047" max="2047" width="2.625" customWidth="1"/>
    <col min="2048" max="2048" width="22" customWidth="1"/>
    <col min="2049" max="2050" width="16.375" customWidth="1"/>
    <col min="2300" max="2300" width="17.125" customWidth="1"/>
    <col min="2301" max="2302" width="16.375" customWidth="1"/>
    <col min="2303" max="2303" width="2.625" customWidth="1"/>
    <col min="2304" max="2304" width="22" customWidth="1"/>
    <col min="2305" max="2306" width="16.375" customWidth="1"/>
    <col min="2556" max="2556" width="17.125" customWidth="1"/>
    <col min="2557" max="2558" width="16.375" customWidth="1"/>
    <col min="2559" max="2559" width="2.625" customWidth="1"/>
    <col min="2560" max="2560" width="22" customWidth="1"/>
    <col min="2561" max="2562" width="16.375" customWidth="1"/>
    <col min="2812" max="2812" width="17.125" customWidth="1"/>
    <col min="2813" max="2814" width="16.375" customWidth="1"/>
    <col min="2815" max="2815" width="2.625" customWidth="1"/>
    <col min="2816" max="2816" width="22" customWidth="1"/>
    <col min="2817" max="2818" width="16.375" customWidth="1"/>
    <col min="3068" max="3068" width="17.125" customWidth="1"/>
    <col min="3069" max="3070" width="16.375" customWidth="1"/>
    <col min="3071" max="3071" width="2.625" customWidth="1"/>
    <col min="3072" max="3072" width="22" customWidth="1"/>
    <col min="3073" max="3074" width="16.375" customWidth="1"/>
    <col min="3324" max="3324" width="17.125" customWidth="1"/>
    <col min="3325" max="3326" width="16.375" customWidth="1"/>
    <col min="3327" max="3327" width="2.625" customWidth="1"/>
    <col min="3328" max="3328" width="22" customWidth="1"/>
    <col min="3329" max="3330" width="16.375" customWidth="1"/>
    <col min="3580" max="3580" width="17.125" customWidth="1"/>
    <col min="3581" max="3582" width="16.375" customWidth="1"/>
    <col min="3583" max="3583" width="2.625" customWidth="1"/>
    <col min="3584" max="3584" width="22" customWidth="1"/>
    <col min="3585" max="3586" width="16.375" customWidth="1"/>
    <col min="3836" max="3836" width="17.125" customWidth="1"/>
    <col min="3837" max="3838" width="16.375" customWidth="1"/>
    <col min="3839" max="3839" width="2.625" customWidth="1"/>
    <col min="3840" max="3840" width="22" customWidth="1"/>
    <col min="3841" max="3842" width="16.375" customWidth="1"/>
    <col min="4092" max="4092" width="17.125" customWidth="1"/>
    <col min="4093" max="4094" width="16.375" customWidth="1"/>
    <col min="4095" max="4095" width="2.625" customWidth="1"/>
    <col min="4096" max="4096" width="22" customWidth="1"/>
    <col min="4097" max="4098" width="16.375" customWidth="1"/>
    <col min="4348" max="4348" width="17.125" customWidth="1"/>
    <col min="4349" max="4350" width="16.375" customWidth="1"/>
    <col min="4351" max="4351" width="2.625" customWidth="1"/>
    <col min="4352" max="4352" width="22" customWidth="1"/>
    <col min="4353" max="4354" width="16.375" customWidth="1"/>
    <col min="4604" max="4604" width="17.125" customWidth="1"/>
    <col min="4605" max="4606" width="16.375" customWidth="1"/>
    <col min="4607" max="4607" width="2.625" customWidth="1"/>
    <col min="4608" max="4608" width="22" customWidth="1"/>
    <col min="4609" max="4610" width="16.375" customWidth="1"/>
    <col min="4860" max="4860" width="17.125" customWidth="1"/>
    <col min="4861" max="4862" width="16.375" customWidth="1"/>
    <col min="4863" max="4863" width="2.625" customWidth="1"/>
    <col min="4864" max="4864" width="22" customWidth="1"/>
    <col min="4865" max="4866" width="16.375" customWidth="1"/>
    <col min="5116" max="5116" width="17.125" customWidth="1"/>
    <col min="5117" max="5118" width="16.375" customWidth="1"/>
    <col min="5119" max="5119" width="2.625" customWidth="1"/>
    <col min="5120" max="5120" width="22" customWidth="1"/>
    <col min="5121" max="5122" width="16.375" customWidth="1"/>
    <col min="5372" max="5372" width="17.125" customWidth="1"/>
    <col min="5373" max="5374" width="16.375" customWidth="1"/>
    <col min="5375" max="5375" width="2.625" customWidth="1"/>
    <col min="5376" max="5376" width="22" customWidth="1"/>
    <col min="5377" max="5378" width="16.375" customWidth="1"/>
    <col min="5628" max="5628" width="17.125" customWidth="1"/>
    <col min="5629" max="5630" width="16.375" customWidth="1"/>
    <col min="5631" max="5631" width="2.625" customWidth="1"/>
    <col min="5632" max="5632" width="22" customWidth="1"/>
    <col min="5633" max="5634" width="16.375" customWidth="1"/>
    <col min="5884" max="5884" width="17.125" customWidth="1"/>
    <col min="5885" max="5886" width="16.375" customWidth="1"/>
    <col min="5887" max="5887" width="2.625" customWidth="1"/>
    <col min="5888" max="5888" width="22" customWidth="1"/>
    <col min="5889" max="5890" width="16.375" customWidth="1"/>
    <col min="6140" max="6140" width="17.125" customWidth="1"/>
    <col min="6141" max="6142" width="16.375" customWidth="1"/>
    <col min="6143" max="6143" width="2.625" customWidth="1"/>
    <col min="6144" max="6144" width="22" customWidth="1"/>
    <col min="6145" max="6146" width="16.375" customWidth="1"/>
    <col min="6396" max="6396" width="17.125" customWidth="1"/>
    <col min="6397" max="6398" width="16.375" customWidth="1"/>
    <col min="6399" max="6399" width="2.625" customWidth="1"/>
    <col min="6400" max="6400" width="22" customWidth="1"/>
    <col min="6401" max="6402" width="16.375" customWidth="1"/>
    <col min="6652" max="6652" width="17.125" customWidth="1"/>
    <col min="6653" max="6654" width="16.375" customWidth="1"/>
    <col min="6655" max="6655" width="2.625" customWidth="1"/>
    <col min="6656" max="6656" width="22" customWidth="1"/>
    <col min="6657" max="6658" width="16.375" customWidth="1"/>
    <col min="6908" max="6908" width="17.125" customWidth="1"/>
    <col min="6909" max="6910" width="16.375" customWidth="1"/>
    <col min="6911" max="6911" width="2.625" customWidth="1"/>
    <col min="6912" max="6912" width="22" customWidth="1"/>
    <col min="6913" max="6914" width="16.375" customWidth="1"/>
    <col min="7164" max="7164" width="17.125" customWidth="1"/>
    <col min="7165" max="7166" width="16.375" customWidth="1"/>
    <col min="7167" max="7167" width="2.625" customWidth="1"/>
    <col min="7168" max="7168" width="22" customWidth="1"/>
    <col min="7169" max="7170" width="16.375" customWidth="1"/>
    <col min="7420" max="7420" width="17.125" customWidth="1"/>
    <col min="7421" max="7422" width="16.375" customWidth="1"/>
    <col min="7423" max="7423" width="2.625" customWidth="1"/>
    <col min="7424" max="7424" width="22" customWidth="1"/>
    <col min="7425" max="7426" width="16.375" customWidth="1"/>
    <col min="7676" max="7676" width="17.125" customWidth="1"/>
    <col min="7677" max="7678" width="16.375" customWidth="1"/>
    <col min="7679" max="7679" width="2.625" customWidth="1"/>
    <col min="7680" max="7680" width="22" customWidth="1"/>
    <col min="7681" max="7682" width="16.375" customWidth="1"/>
    <col min="7932" max="7932" width="17.125" customWidth="1"/>
    <col min="7933" max="7934" width="16.375" customWidth="1"/>
    <col min="7935" max="7935" width="2.625" customWidth="1"/>
    <col min="7936" max="7936" width="22" customWidth="1"/>
    <col min="7937" max="7938" width="16.375" customWidth="1"/>
    <col min="8188" max="8188" width="17.125" customWidth="1"/>
    <col min="8189" max="8190" width="16.375" customWidth="1"/>
    <col min="8191" max="8191" width="2.625" customWidth="1"/>
    <col min="8192" max="8192" width="22" customWidth="1"/>
    <col min="8193" max="8194" width="16.375" customWidth="1"/>
    <col min="8444" max="8444" width="17.125" customWidth="1"/>
    <col min="8445" max="8446" width="16.375" customWidth="1"/>
    <col min="8447" max="8447" width="2.625" customWidth="1"/>
    <col min="8448" max="8448" width="22" customWidth="1"/>
    <col min="8449" max="8450" width="16.375" customWidth="1"/>
    <col min="8700" max="8700" width="17.125" customWidth="1"/>
    <col min="8701" max="8702" width="16.375" customWidth="1"/>
    <col min="8703" max="8703" width="2.625" customWidth="1"/>
    <col min="8704" max="8704" width="22" customWidth="1"/>
    <col min="8705" max="8706" width="16.375" customWidth="1"/>
    <col min="8956" max="8956" width="17.125" customWidth="1"/>
    <col min="8957" max="8958" width="16.375" customWidth="1"/>
    <col min="8959" max="8959" width="2.625" customWidth="1"/>
    <col min="8960" max="8960" width="22" customWidth="1"/>
    <col min="8961" max="8962" width="16.375" customWidth="1"/>
    <col min="9212" max="9212" width="17.125" customWidth="1"/>
    <col min="9213" max="9214" width="16.375" customWidth="1"/>
    <col min="9215" max="9215" width="2.625" customWidth="1"/>
    <col min="9216" max="9216" width="22" customWidth="1"/>
    <col min="9217" max="9218" width="16.375" customWidth="1"/>
    <col min="9468" max="9468" width="17.125" customWidth="1"/>
    <col min="9469" max="9470" width="16.375" customWidth="1"/>
    <col min="9471" max="9471" width="2.625" customWidth="1"/>
    <col min="9472" max="9472" width="22" customWidth="1"/>
    <col min="9473" max="9474" width="16.375" customWidth="1"/>
    <col min="9724" max="9724" width="17.125" customWidth="1"/>
    <col min="9725" max="9726" width="16.375" customWidth="1"/>
    <col min="9727" max="9727" width="2.625" customWidth="1"/>
    <col min="9728" max="9728" width="22" customWidth="1"/>
    <col min="9729" max="9730" width="16.375" customWidth="1"/>
    <col min="9980" max="9980" width="17.125" customWidth="1"/>
    <col min="9981" max="9982" width="16.375" customWidth="1"/>
    <col min="9983" max="9983" width="2.625" customWidth="1"/>
    <col min="9984" max="9984" width="22" customWidth="1"/>
    <col min="9985" max="9986" width="16.375" customWidth="1"/>
    <col min="10236" max="10236" width="17.125" customWidth="1"/>
    <col min="10237" max="10238" width="16.375" customWidth="1"/>
    <col min="10239" max="10239" width="2.625" customWidth="1"/>
    <col min="10240" max="10240" width="22" customWidth="1"/>
    <col min="10241" max="10242" width="16.375" customWidth="1"/>
    <col min="10492" max="10492" width="17.125" customWidth="1"/>
    <col min="10493" max="10494" width="16.375" customWidth="1"/>
    <col min="10495" max="10495" width="2.625" customWidth="1"/>
    <col min="10496" max="10496" width="22" customWidth="1"/>
    <col min="10497" max="10498" width="16.375" customWidth="1"/>
    <col min="10748" max="10748" width="17.125" customWidth="1"/>
    <col min="10749" max="10750" width="16.375" customWidth="1"/>
    <col min="10751" max="10751" width="2.625" customWidth="1"/>
    <col min="10752" max="10752" width="22" customWidth="1"/>
    <col min="10753" max="10754" width="16.375" customWidth="1"/>
    <col min="11004" max="11004" width="17.125" customWidth="1"/>
    <col min="11005" max="11006" width="16.375" customWidth="1"/>
    <col min="11007" max="11007" width="2.625" customWidth="1"/>
    <col min="11008" max="11008" width="22" customWidth="1"/>
    <col min="11009" max="11010" width="16.375" customWidth="1"/>
    <col min="11260" max="11260" width="17.125" customWidth="1"/>
    <col min="11261" max="11262" width="16.375" customWidth="1"/>
    <col min="11263" max="11263" width="2.625" customWidth="1"/>
    <col min="11264" max="11264" width="22" customWidth="1"/>
    <col min="11265" max="11266" width="16.375" customWidth="1"/>
    <col min="11516" max="11516" width="17.125" customWidth="1"/>
    <col min="11517" max="11518" width="16.375" customWidth="1"/>
    <col min="11519" max="11519" width="2.625" customWidth="1"/>
    <col min="11520" max="11520" width="22" customWidth="1"/>
    <col min="11521" max="11522" width="16.375" customWidth="1"/>
    <col min="11772" max="11772" width="17.125" customWidth="1"/>
    <col min="11773" max="11774" width="16.375" customWidth="1"/>
    <col min="11775" max="11775" width="2.625" customWidth="1"/>
    <col min="11776" max="11776" width="22" customWidth="1"/>
    <col min="11777" max="11778" width="16.375" customWidth="1"/>
    <col min="12028" max="12028" width="17.125" customWidth="1"/>
    <col min="12029" max="12030" width="16.375" customWidth="1"/>
    <col min="12031" max="12031" width="2.625" customWidth="1"/>
    <col min="12032" max="12032" width="22" customWidth="1"/>
    <col min="12033" max="12034" width="16.375" customWidth="1"/>
    <col min="12284" max="12284" width="17.125" customWidth="1"/>
    <col min="12285" max="12286" width="16.375" customWidth="1"/>
    <col min="12287" max="12287" width="2.625" customWidth="1"/>
    <col min="12288" max="12288" width="22" customWidth="1"/>
    <col min="12289" max="12290" width="16.375" customWidth="1"/>
    <col min="12540" max="12540" width="17.125" customWidth="1"/>
    <col min="12541" max="12542" width="16.375" customWidth="1"/>
    <col min="12543" max="12543" width="2.625" customWidth="1"/>
    <col min="12544" max="12544" width="22" customWidth="1"/>
    <col min="12545" max="12546" width="16.375" customWidth="1"/>
    <col min="12796" max="12796" width="17.125" customWidth="1"/>
    <col min="12797" max="12798" width="16.375" customWidth="1"/>
    <col min="12799" max="12799" width="2.625" customWidth="1"/>
    <col min="12800" max="12800" width="22" customWidth="1"/>
    <col min="12801" max="12802" width="16.375" customWidth="1"/>
    <col min="13052" max="13052" width="17.125" customWidth="1"/>
    <col min="13053" max="13054" width="16.375" customWidth="1"/>
    <col min="13055" max="13055" width="2.625" customWidth="1"/>
    <col min="13056" max="13056" width="22" customWidth="1"/>
    <col min="13057" max="13058" width="16.375" customWidth="1"/>
    <col min="13308" max="13308" width="17.125" customWidth="1"/>
    <col min="13309" max="13310" width="16.375" customWidth="1"/>
    <col min="13311" max="13311" width="2.625" customWidth="1"/>
    <col min="13312" max="13312" width="22" customWidth="1"/>
    <col min="13313" max="13314" width="16.375" customWidth="1"/>
    <col min="13564" max="13564" width="17.125" customWidth="1"/>
    <col min="13565" max="13566" width="16.375" customWidth="1"/>
    <col min="13567" max="13567" width="2.625" customWidth="1"/>
    <col min="13568" max="13568" width="22" customWidth="1"/>
    <col min="13569" max="13570" width="16.375" customWidth="1"/>
    <col min="13820" max="13820" width="17.125" customWidth="1"/>
    <col min="13821" max="13822" width="16.375" customWidth="1"/>
    <col min="13823" max="13823" width="2.625" customWidth="1"/>
    <col min="13824" max="13824" width="22" customWidth="1"/>
    <col min="13825" max="13826" width="16.375" customWidth="1"/>
    <col min="14076" max="14076" width="17.125" customWidth="1"/>
    <col min="14077" max="14078" width="16.375" customWidth="1"/>
    <col min="14079" max="14079" width="2.625" customWidth="1"/>
    <col min="14080" max="14080" width="22" customWidth="1"/>
    <col min="14081" max="14082" width="16.375" customWidth="1"/>
    <col min="14332" max="14332" width="17.125" customWidth="1"/>
    <col min="14333" max="14334" width="16.375" customWidth="1"/>
    <col min="14335" max="14335" width="2.625" customWidth="1"/>
    <col min="14336" max="14336" width="22" customWidth="1"/>
    <col min="14337" max="14338" width="16.375" customWidth="1"/>
    <col min="14588" max="14588" width="17.125" customWidth="1"/>
    <col min="14589" max="14590" width="16.375" customWidth="1"/>
    <col min="14591" max="14591" width="2.625" customWidth="1"/>
    <col min="14592" max="14592" width="22" customWidth="1"/>
    <col min="14593" max="14594" width="16.375" customWidth="1"/>
    <col min="14844" max="14844" width="17.125" customWidth="1"/>
    <col min="14845" max="14846" width="16.375" customWidth="1"/>
    <col min="14847" max="14847" width="2.625" customWidth="1"/>
    <col min="14848" max="14848" width="22" customWidth="1"/>
    <col min="14849" max="14850" width="16.375" customWidth="1"/>
    <col min="15100" max="15100" width="17.125" customWidth="1"/>
    <col min="15101" max="15102" width="16.375" customWidth="1"/>
    <col min="15103" max="15103" width="2.625" customWidth="1"/>
    <col min="15104" max="15104" width="22" customWidth="1"/>
    <col min="15105" max="15106" width="16.375" customWidth="1"/>
    <col min="15356" max="15356" width="17.125" customWidth="1"/>
    <col min="15357" max="15358" width="16.375" customWidth="1"/>
    <col min="15359" max="15359" width="2.625" customWidth="1"/>
    <col min="15360" max="15360" width="22" customWidth="1"/>
    <col min="15361" max="15362" width="16.375" customWidth="1"/>
    <col min="15612" max="15612" width="17.125" customWidth="1"/>
    <col min="15613" max="15614" width="16.375" customWidth="1"/>
    <col min="15615" max="15615" width="2.625" customWidth="1"/>
    <col min="15616" max="15616" width="22" customWidth="1"/>
    <col min="15617" max="15618" width="16.375" customWidth="1"/>
    <col min="15868" max="15868" width="17.125" customWidth="1"/>
    <col min="15869" max="15870" width="16.375" customWidth="1"/>
    <col min="15871" max="15871" width="2.625" customWidth="1"/>
    <col min="15872" max="15872" width="22" customWidth="1"/>
    <col min="15873" max="15874" width="16.375" customWidth="1"/>
    <col min="16124" max="16124" width="17.125" customWidth="1"/>
    <col min="16125" max="16126" width="16.375" customWidth="1"/>
    <col min="16127" max="16127" width="2.625" customWidth="1"/>
    <col min="16128" max="16128" width="22" customWidth="1"/>
    <col min="16129" max="16130" width="16.375" customWidth="1"/>
  </cols>
  <sheetData>
    <row r="1" spans="1:15" ht="23.25" customHeight="1">
      <c r="B1" s="194"/>
      <c r="C1" s="146"/>
      <c r="D1" s="4"/>
      <c r="E1" s="142" t="s">
        <v>143</v>
      </c>
      <c r="F1" s="143"/>
      <c r="G1" s="143"/>
      <c r="H1" s="143"/>
      <c r="I1" s="143"/>
      <c r="J1" s="4"/>
    </row>
    <row r="2" spans="1:15" ht="30.75" customHeight="1">
      <c r="B2" s="2" t="str">
        <f ca="1">IF(ISBLANK(B1),G19,IF(TYPE(B1)=1,G19&amp;" - "&amp;TEXT(B1,"ddd")&amp;", "&amp;TEXT(B1,"dd mmm yyyy"),"Above date is invalid"))</f>
        <v>Welcome</v>
      </c>
      <c r="C2" s="2"/>
      <c r="D2" s="4"/>
      <c r="E2" s="4"/>
      <c r="F2" s="4"/>
      <c r="H2" s="142" t="str">
        <f ca="1">"In cell B2, to change the event name ''"&amp;G19&amp;""", rename the tab"</f>
        <v>In cell B2, to change the event name ''Welcome", rename the tab</v>
      </c>
      <c r="I2" s="143"/>
      <c r="J2" s="142"/>
      <c r="K2" s="143"/>
      <c r="L2" s="143"/>
      <c r="M2" s="143"/>
    </row>
    <row r="3" spans="1:15" ht="22.5" customHeight="1">
      <c r="A3" s="2"/>
      <c r="B3" s="3"/>
      <c r="C3" s="3"/>
      <c r="D3" s="10"/>
      <c r="E3" s="4"/>
      <c r="F3" s="4"/>
      <c r="J3" s="10"/>
    </row>
    <row r="4" spans="1:15" s="237" customFormat="1" ht="19.5">
      <c r="A4" s="245" t="s">
        <v>13</v>
      </c>
      <c r="B4" s="246"/>
      <c r="C4" s="247" t="s">
        <v>52</v>
      </c>
      <c r="D4" s="248"/>
      <c r="E4" s="245" t="s">
        <v>48</v>
      </c>
      <c r="F4" s="249"/>
      <c r="G4" s="246"/>
      <c r="H4" s="247"/>
      <c r="I4" s="247" t="s">
        <v>52</v>
      </c>
      <c r="J4" s="248"/>
      <c r="K4" s="245" t="s">
        <v>55</v>
      </c>
      <c r="L4" s="246"/>
      <c r="M4" s="246"/>
      <c r="N4" s="246"/>
      <c r="O4" s="246"/>
    </row>
    <row r="5" spans="1:15">
      <c r="B5" s="1" t="str">
        <f>+B24</f>
        <v>Total Site</v>
      </c>
      <c r="C5" s="43">
        <f>+C24</f>
        <v>0</v>
      </c>
      <c r="D5" s="11"/>
      <c r="E5" s="5"/>
      <c r="G5" s="1" t="str">
        <f>+F20</f>
        <v>Total Admissions-Ambassadors</v>
      </c>
      <c r="I5" s="43">
        <f>+I20</f>
        <v>0</v>
      </c>
      <c r="J5" s="11"/>
    </row>
    <row r="6" spans="1:15">
      <c r="B6" s="1" t="str">
        <f>+B33</f>
        <v>Total Decorations</v>
      </c>
      <c r="C6" s="43">
        <f>+C33</f>
        <v>0</v>
      </c>
      <c r="D6" s="11"/>
      <c r="E6" s="5"/>
      <c r="G6" s="1" t="str">
        <f>+F30</f>
        <v>Total Admissions-Hosts</v>
      </c>
      <c r="I6" s="43">
        <f>+I30</f>
        <v>0</v>
      </c>
      <c r="J6" s="11"/>
      <c r="L6" s="6" t="str">
        <f>+E4</f>
        <v>Source of Funds</v>
      </c>
      <c r="N6" s="5" t="s">
        <v>52</v>
      </c>
    </row>
    <row r="7" spans="1:15">
      <c r="B7" s="1" t="str">
        <f>+B42</f>
        <v>Total Publicity</v>
      </c>
      <c r="C7" s="43">
        <f>+C42</f>
        <v>0</v>
      </c>
      <c r="D7" s="11"/>
      <c r="E7" s="5"/>
      <c r="G7" s="1" t="str">
        <f>+F40</f>
        <v>Total Miscellaneous Source of Funds</v>
      </c>
      <c r="I7" s="43">
        <f>+I40</f>
        <v>0</v>
      </c>
      <c r="J7" s="11"/>
      <c r="M7" s="1" t="str">
        <f>+G5</f>
        <v>Total Admissions-Ambassadors</v>
      </c>
      <c r="N7" s="43">
        <f>+I5</f>
        <v>0</v>
      </c>
    </row>
    <row r="8" spans="1:15">
      <c r="B8" s="1" t="str">
        <f>+B51</f>
        <v>Total Refreshments</v>
      </c>
      <c r="C8" s="43">
        <f>+C51</f>
        <v>0</v>
      </c>
      <c r="D8" s="11"/>
      <c r="E8" s="5"/>
      <c r="J8" s="11"/>
      <c r="M8" s="1" t="str">
        <f>+G6</f>
        <v>Total Admissions-Hosts</v>
      </c>
      <c r="N8" s="43">
        <f>+I6</f>
        <v>0</v>
      </c>
    </row>
    <row r="9" spans="1:15" ht="16.5" thickBot="1">
      <c r="B9" s="1" t="str">
        <f>+B60</f>
        <v>Total Program</v>
      </c>
      <c r="C9" s="43">
        <f>+C60</f>
        <v>0</v>
      </c>
      <c r="D9" s="11"/>
      <c r="E9" s="5"/>
      <c r="J9" s="11"/>
      <c r="M9" s="1" t="str">
        <f>+G7</f>
        <v>Total Miscellaneous Source of Funds</v>
      </c>
      <c r="N9" s="482">
        <f>+I7</f>
        <v>0</v>
      </c>
    </row>
    <row r="10" spans="1:15" ht="16.5" thickTop="1">
      <c r="B10" s="1" t="str">
        <f>+B69</f>
        <v>Total Prizes</v>
      </c>
      <c r="C10" s="43">
        <f>+C69</f>
        <v>0</v>
      </c>
      <c r="D10" s="11"/>
      <c r="E10" s="5"/>
      <c r="J10" s="11"/>
      <c r="M10" s="6" t="str">
        <f>+G12</f>
        <v>Total Source of Funds</v>
      </c>
      <c r="N10" s="483">
        <f>+I12</f>
        <v>0</v>
      </c>
    </row>
    <row r="11" spans="1:15" ht="16.5" thickBot="1">
      <c r="B11" s="1" t="str">
        <f>+B78</f>
        <v>Total Miscellaneous</v>
      </c>
      <c r="C11" s="482">
        <f>+C78</f>
        <v>0</v>
      </c>
      <c r="D11" s="11"/>
      <c r="E11" s="5"/>
      <c r="I11" s="484"/>
      <c r="J11" s="11"/>
    </row>
    <row r="12" spans="1:15" ht="17.25" thickTop="1" thickBot="1">
      <c r="B12" s="6" t="str">
        <f>+"Total "&amp;A4</f>
        <v>Total Expenses</v>
      </c>
      <c r="C12" s="480">
        <f>SUM(C5:C11)</f>
        <v>0</v>
      </c>
      <c r="D12" s="11"/>
      <c r="E12" s="5"/>
      <c r="G12" s="6" t="str">
        <f>+"Total "&amp;E4</f>
        <v>Total Source of Funds</v>
      </c>
      <c r="I12" s="480">
        <f>SUM(I5:I11)</f>
        <v>0</v>
      </c>
      <c r="J12" s="11"/>
    </row>
    <row r="13" spans="1:15">
      <c r="A13" s="7"/>
      <c r="B13" s="7"/>
      <c r="C13" s="7"/>
      <c r="D13" s="12"/>
      <c r="E13" s="8"/>
      <c r="F13" s="7"/>
      <c r="G13" s="7"/>
      <c r="H13" s="7"/>
      <c r="J13" s="12"/>
      <c r="L13" s="6" t="str">
        <f>+A4</f>
        <v>Expenses</v>
      </c>
    </row>
    <row r="14" spans="1:15">
      <c r="D14" s="11"/>
      <c r="J14" s="11"/>
      <c r="M14" s="1" t="str">
        <f t="shared" ref="M14:M21" si="0">+B5</f>
        <v>Total Site</v>
      </c>
      <c r="N14" s="43">
        <f t="shared" ref="N14:N21" si="1">+C5</f>
        <v>0</v>
      </c>
    </row>
    <row r="15" spans="1:15">
      <c r="D15" s="11"/>
      <c r="J15" s="11"/>
      <c r="M15" s="1" t="str">
        <f t="shared" si="0"/>
        <v>Total Decorations</v>
      </c>
      <c r="N15" s="43">
        <f t="shared" si="1"/>
        <v>0</v>
      </c>
    </row>
    <row r="16" spans="1:15">
      <c r="D16" s="11"/>
      <c r="J16" s="11"/>
      <c r="M16" s="1" t="str">
        <f t="shared" si="0"/>
        <v>Total Publicity</v>
      </c>
      <c r="N16" s="43">
        <f t="shared" si="1"/>
        <v>0</v>
      </c>
    </row>
    <row r="17" spans="1:14">
      <c r="A17" s="6" t="s">
        <v>15</v>
      </c>
      <c r="C17" s="5" t="s">
        <v>14</v>
      </c>
      <c r="D17" s="11"/>
      <c r="E17" s="6" t="s">
        <v>58</v>
      </c>
      <c r="F17" s="6"/>
      <c r="G17" s="6"/>
      <c r="H17" s="6"/>
      <c r="I17" s="6" t="s">
        <v>14</v>
      </c>
      <c r="J17" s="11"/>
      <c r="M17" s="1" t="str">
        <f t="shared" si="0"/>
        <v>Total Refreshments</v>
      </c>
      <c r="N17" s="43">
        <f t="shared" si="1"/>
        <v>0</v>
      </c>
    </row>
    <row r="18" spans="1:14">
      <c r="B18" s="26" t="s">
        <v>17</v>
      </c>
      <c r="C18" s="44"/>
      <c r="D18" s="11"/>
      <c r="F18" s="13" t="s">
        <v>53</v>
      </c>
      <c r="G18" s="13" t="s">
        <v>49</v>
      </c>
      <c r="H18" s="6" t="s">
        <v>50</v>
      </c>
      <c r="I18" s="6"/>
      <c r="J18" s="11"/>
      <c r="M18" s="1" t="str">
        <f t="shared" si="0"/>
        <v>Total Program</v>
      </c>
      <c r="N18" s="43">
        <f t="shared" si="1"/>
        <v>0</v>
      </c>
    </row>
    <row r="19" spans="1:14" ht="16.5" thickBot="1">
      <c r="B19" s="26" t="s">
        <v>19</v>
      </c>
      <c r="C19" s="44"/>
      <c r="D19" s="11"/>
      <c r="F19" s="328" t="str">
        <f>IF(BUDGET!I2&gt;0,BUDGET!I2,"")</f>
        <v/>
      </c>
      <c r="G19" s="14" t="str">
        <f ca="1">MID(CELL("filename",A1),IF(ISNUMBER(FIND("]",CELL("filename",A1))),FIND("]",CELL("filename",A1))+1,FIND("#$",CELL("filename",A1))+2),31)</f>
        <v>Welcome</v>
      </c>
      <c r="H19" s="383">
        <f>IF(F19="",0,(C12-I30-I40)/F19)</f>
        <v>0</v>
      </c>
      <c r="I19" s="482">
        <f>IF(F19&lt;&gt;"",+H19*F19,0)</f>
        <v>0</v>
      </c>
      <c r="J19" s="11"/>
      <c r="M19" s="1" t="str">
        <f t="shared" si="0"/>
        <v>Total Prizes</v>
      </c>
      <c r="N19" s="43">
        <f t="shared" si="1"/>
        <v>0</v>
      </c>
    </row>
    <row r="20" spans="1:14" ht="17.25" thickTop="1" thickBot="1">
      <c r="B20" s="26" t="s">
        <v>21</v>
      </c>
      <c r="C20" s="44"/>
      <c r="D20" s="11"/>
      <c r="F20" s="1" t="str">
        <f>+"Total "&amp;E17</f>
        <v>Total Admissions-Ambassadors</v>
      </c>
      <c r="I20" s="480">
        <f>+I19</f>
        <v>0</v>
      </c>
      <c r="J20" s="11"/>
      <c r="M20" s="1" t="str">
        <f t="shared" si="0"/>
        <v>Total Miscellaneous</v>
      </c>
      <c r="N20" s="482">
        <f t="shared" si="1"/>
        <v>0</v>
      </c>
    </row>
    <row r="21" spans="1:14">
      <c r="B21" s="26" t="s">
        <v>23</v>
      </c>
      <c r="C21" s="44"/>
      <c r="D21" s="11"/>
      <c r="F21" s="9"/>
      <c r="J21" s="11"/>
      <c r="M21" s="6" t="str">
        <f t="shared" si="0"/>
        <v>Total Expenses</v>
      </c>
      <c r="N21" s="483">
        <f t="shared" si="1"/>
        <v>0</v>
      </c>
    </row>
    <row r="22" spans="1:14" ht="16.5" thickBot="1">
      <c r="B22" s="26" t="s">
        <v>47</v>
      </c>
      <c r="C22" s="44"/>
      <c r="D22" s="11"/>
      <c r="E22" s="6" t="s">
        <v>59</v>
      </c>
      <c r="J22" s="11"/>
      <c r="N22" s="486"/>
    </row>
    <row r="23" spans="1:14" ht="17.25" thickTop="1" thickBot="1">
      <c r="B23" s="26" t="s">
        <v>47</v>
      </c>
      <c r="C23" s="481"/>
      <c r="D23" s="11"/>
      <c r="F23" s="13" t="s">
        <v>53</v>
      </c>
      <c r="G23" s="13" t="s">
        <v>49</v>
      </c>
      <c r="H23" s="6" t="s">
        <v>50</v>
      </c>
      <c r="J23" s="11"/>
      <c r="L23" s="6" t="s">
        <v>57</v>
      </c>
      <c r="N23" s="485">
        <f>+N10-N21</f>
        <v>0</v>
      </c>
    </row>
    <row r="24" spans="1:14" ht="17.25" thickTop="1" thickBot="1">
      <c r="B24" s="1" t="str">
        <f>+"Total "&amp;A17</f>
        <v>Total Site</v>
      </c>
      <c r="C24" s="480">
        <f>SUM(C17:C23)</f>
        <v>0</v>
      </c>
      <c r="D24" s="11"/>
      <c r="F24" s="422"/>
      <c r="G24" s="424"/>
      <c r="H24" s="421"/>
      <c r="I24" s="43">
        <f t="shared" ref="I24:I29" si="2">+H24*F24</f>
        <v>0</v>
      </c>
      <c r="J24" s="11"/>
    </row>
    <row r="25" spans="1:14">
      <c r="D25" s="11"/>
      <c r="F25" s="422"/>
      <c r="G25" s="420"/>
      <c r="H25" s="421"/>
      <c r="I25" s="43">
        <f t="shared" si="2"/>
        <v>0</v>
      </c>
      <c r="J25" s="11"/>
    </row>
    <row r="26" spans="1:14">
      <c r="A26" s="7" t="s">
        <v>25</v>
      </c>
      <c r="D26" s="11"/>
      <c r="F26" s="319"/>
      <c r="G26" s="317"/>
      <c r="H26" s="313"/>
      <c r="I26" s="43">
        <f t="shared" si="2"/>
        <v>0</v>
      </c>
      <c r="J26" s="11"/>
    </row>
    <row r="27" spans="1:14">
      <c r="B27" s="26" t="s">
        <v>27</v>
      </c>
      <c r="C27" s="44"/>
      <c r="D27" s="11"/>
      <c r="F27" s="319"/>
      <c r="G27" s="317"/>
      <c r="H27" s="313"/>
      <c r="I27" s="43">
        <f t="shared" si="2"/>
        <v>0</v>
      </c>
      <c r="J27" s="11"/>
    </row>
    <row r="28" spans="1:14">
      <c r="B28" s="26" t="s">
        <v>29</v>
      </c>
      <c r="C28" s="44"/>
      <c r="D28" s="11"/>
      <c r="F28" s="319"/>
      <c r="G28" s="317"/>
      <c r="H28" s="313"/>
      <c r="I28" s="43">
        <f t="shared" si="2"/>
        <v>0</v>
      </c>
      <c r="J28" s="11"/>
    </row>
    <row r="29" spans="1:14" ht="16.5" thickBot="1">
      <c r="B29" s="26" t="s">
        <v>31</v>
      </c>
      <c r="C29" s="44"/>
      <c r="D29" s="11"/>
      <c r="F29" s="28"/>
      <c r="G29" s="430"/>
      <c r="H29" s="313"/>
      <c r="I29" s="482">
        <f t="shared" si="2"/>
        <v>0</v>
      </c>
      <c r="J29" s="11"/>
    </row>
    <row r="30" spans="1:14" ht="17.25" thickTop="1" thickBot="1">
      <c r="B30" s="26" t="s">
        <v>33</v>
      </c>
      <c r="C30" s="44"/>
      <c r="D30" s="11"/>
      <c r="F30" s="1" t="str">
        <f>+"Total "&amp;E22</f>
        <v>Total Admissions-Hosts</v>
      </c>
      <c r="I30" s="480">
        <f>SUM(I24:I29)</f>
        <v>0</v>
      </c>
      <c r="J30" s="11"/>
    </row>
    <row r="31" spans="1:14">
      <c r="B31" s="26" t="s">
        <v>35</v>
      </c>
      <c r="C31" s="44"/>
      <c r="D31" s="11"/>
      <c r="F31" s="9"/>
      <c r="J31" s="11"/>
    </row>
    <row r="32" spans="1:14" ht="16.5" thickBot="1">
      <c r="B32" s="27" t="s">
        <v>47</v>
      </c>
      <c r="C32" s="481"/>
      <c r="D32" s="11"/>
      <c r="E32" s="6" t="s">
        <v>54</v>
      </c>
      <c r="J32" s="11"/>
    </row>
    <row r="33" spans="1:10" ht="17.25" thickTop="1" thickBot="1">
      <c r="B33" s="1" t="str">
        <f>+"Total "&amp;A26</f>
        <v>Total Decorations</v>
      </c>
      <c r="C33" s="480">
        <f>SUM(C26:C32)</f>
        <v>0</v>
      </c>
      <c r="D33" s="11"/>
      <c r="F33" s="13" t="s">
        <v>53</v>
      </c>
      <c r="G33" s="13" t="s">
        <v>49</v>
      </c>
      <c r="H33" s="6" t="s">
        <v>50</v>
      </c>
      <c r="J33" s="11"/>
    </row>
    <row r="34" spans="1:10">
      <c r="D34" s="11"/>
      <c r="F34" s="28"/>
      <c r="G34" s="121"/>
      <c r="H34" s="313"/>
      <c r="I34" s="43">
        <f t="shared" ref="I34:I39" si="3">+H34*F34</f>
        <v>0</v>
      </c>
      <c r="J34" s="11"/>
    </row>
    <row r="35" spans="1:10">
      <c r="A35" s="7" t="s">
        <v>36</v>
      </c>
      <c r="D35" s="11"/>
      <c r="F35" s="28"/>
      <c r="G35" s="121"/>
      <c r="H35" s="313"/>
      <c r="I35" s="43">
        <f t="shared" si="3"/>
        <v>0</v>
      </c>
      <c r="J35" s="11"/>
    </row>
    <row r="36" spans="1:10">
      <c r="B36" s="26" t="s">
        <v>38</v>
      </c>
      <c r="C36" s="44"/>
      <c r="D36" s="11"/>
      <c r="F36" s="28"/>
      <c r="G36" s="121"/>
      <c r="H36" s="313"/>
      <c r="I36" s="43">
        <f t="shared" si="3"/>
        <v>0</v>
      </c>
      <c r="J36" s="11"/>
    </row>
    <row r="37" spans="1:10">
      <c r="B37" s="26" t="s">
        <v>40</v>
      </c>
      <c r="C37" s="44"/>
      <c r="D37" s="11"/>
      <c r="F37" s="28"/>
      <c r="G37" s="121"/>
      <c r="H37" s="313"/>
      <c r="I37" s="43">
        <f t="shared" si="3"/>
        <v>0</v>
      </c>
      <c r="J37" s="11"/>
    </row>
    <row r="38" spans="1:10">
      <c r="B38" s="26" t="s">
        <v>42</v>
      </c>
      <c r="C38" s="44"/>
      <c r="D38" s="11"/>
      <c r="F38" s="28"/>
      <c r="G38" s="121"/>
      <c r="H38" s="313"/>
      <c r="I38" s="43">
        <f t="shared" si="3"/>
        <v>0</v>
      </c>
      <c r="J38" s="11"/>
    </row>
    <row r="39" spans="1:10" ht="16.5" thickBot="1">
      <c r="B39" s="26" t="s">
        <v>47</v>
      </c>
      <c r="C39" s="44"/>
      <c r="D39" s="11"/>
      <c r="F39" s="28"/>
      <c r="G39" s="121"/>
      <c r="H39" s="313"/>
      <c r="I39" s="482">
        <f t="shared" si="3"/>
        <v>0</v>
      </c>
      <c r="J39" s="11"/>
    </row>
    <row r="40" spans="1:10" ht="17.25" thickTop="1" thickBot="1">
      <c r="B40" s="26" t="s">
        <v>47</v>
      </c>
      <c r="C40" s="44"/>
      <c r="D40" s="11"/>
      <c r="F40" s="1" t="str">
        <f>+"Total "&amp;E32</f>
        <v>Total Miscellaneous Source of Funds</v>
      </c>
      <c r="I40" s="480">
        <f>SUM(I34:I39)</f>
        <v>0</v>
      </c>
      <c r="J40" s="11"/>
    </row>
    <row r="41" spans="1:10" ht="16.5" thickBot="1">
      <c r="B41" s="27" t="s">
        <v>47</v>
      </c>
      <c r="C41" s="481"/>
      <c r="D41" s="11"/>
      <c r="F41" s="13"/>
      <c r="G41" s="13"/>
      <c r="H41" s="6"/>
      <c r="I41" s="6"/>
      <c r="J41" s="11"/>
    </row>
    <row r="42" spans="1:10" ht="17.25" thickTop="1" thickBot="1">
      <c r="B42" s="1" t="str">
        <f>+"Total "&amp;A35</f>
        <v>Total Publicity</v>
      </c>
      <c r="C42" s="480">
        <f>SUM(C35:C41)</f>
        <v>0</v>
      </c>
      <c r="D42" s="11"/>
      <c r="F42" s="9"/>
      <c r="G42" s="9"/>
      <c r="J42" s="11"/>
    </row>
    <row r="43" spans="1:10">
      <c r="D43" s="11"/>
      <c r="F43" s="9"/>
      <c r="G43" s="9"/>
      <c r="J43" s="11"/>
    </row>
    <row r="44" spans="1:10">
      <c r="A44" s="7" t="s">
        <v>16</v>
      </c>
      <c r="D44" s="11"/>
      <c r="F44" s="9"/>
      <c r="G44" s="9"/>
      <c r="J44" s="11"/>
    </row>
    <row r="45" spans="1:10">
      <c r="B45" s="430" t="s">
        <v>18</v>
      </c>
      <c r="C45" s="312"/>
      <c r="D45" s="11"/>
      <c r="F45" s="9"/>
      <c r="G45" s="9"/>
      <c r="J45" s="11"/>
    </row>
    <row r="46" spans="1:10">
      <c r="B46" s="26" t="s">
        <v>20</v>
      </c>
      <c r="C46" s="312"/>
      <c r="D46" s="11"/>
      <c r="F46" s="9"/>
      <c r="G46" s="9"/>
      <c r="J46" s="11"/>
    </row>
    <row r="47" spans="1:10">
      <c r="B47" s="26" t="s">
        <v>22</v>
      </c>
      <c r="C47" s="312"/>
      <c r="D47" s="11"/>
      <c r="F47" s="9"/>
      <c r="G47" s="9"/>
      <c r="J47" s="11"/>
    </row>
    <row r="48" spans="1:10">
      <c r="B48" s="26" t="s">
        <v>24</v>
      </c>
      <c r="C48" s="312"/>
      <c r="D48" s="11"/>
      <c r="G48" s="14"/>
      <c r="J48" s="11"/>
    </row>
    <row r="49" spans="1:10">
      <c r="B49" s="26" t="s">
        <v>47</v>
      </c>
      <c r="C49" s="315"/>
      <c r="D49" s="11"/>
      <c r="G49" s="14"/>
      <c r="J49" s="11"/>
    </row>
    <row r="50" spans="1:10" ht="16.5" thickBot="1">
      <c r="B50" s="27" t="s">
        <v>47</v>
      </c>
      <c r="C50" s="481"/>
      <c r="D50" s="11"/>
      <c r="J50" s="11"/>
    </row>
    <row r="51" spans="1:10" ht="17.25" thickTop="1" thickBot="1">
      <c r="B51" s="1" t="str">
        <f>+"Total "&amp;A44</f>
        <v>Total Refreshments</v>
      </c>
      <c r="C51" s="480">
        <f>SUM(C44:C50)</f>
        <v>0</v>
      </c>
      <c r="D51" s="11"/>
      <c r="J51" s="11"/>
    </row>
    <row r="52" spans="1:10">
      <c r="D52" s="11"/>
      <c r="J52" s="11"/>
    </row>
    <row r="53" spans="1:10">
      <c r="A53" s="7" t="s">
        <v>26</v>
      </c>
      <c r="D53" s="11"/>
      <c r="J53" s="11"/>
    </row>
    <row r="54" spans="1:10">
      <c r="B54" s="26" t="s">
        <v>28</v>
      </c>
      <c r="C54" s="44"/>
      <c r="D54" s="11"/>
      <c r="J54" s="11"/>
    </row>
    <row r="55" spans="1:10">
      <c r="B55" s="26" t="s">
        <v>30</v>
      </c>
      <c r="C55" s="44"/>
      <c r="D55" s="11"/>
      <c r="J55" s="11"/>
    </row>
    <row r="56" spans="1:10">
      <c r="B56" s="26" t="s">
        <v>32</v>
      </c>
      <c r="C56" s="44"/>
      <c r="D56" s="11"/>
      <c r="J56" s="11"/>
    </row>
    <row r="57" spans="1:10">
      <c r="B57" s="26" t="s">
        <v>34</v>
      </c>
      <c r="C57" s="44"/>
      <c r="D57" s="11"/>
      <c r="J57" s="11"/>
    </row>
    <row r="58" spans="1:10">
      <c r="B58" s="26" t="s">
        <v>47</v>
      </c>
      <c r="C58" s="44"/>
      <c r="D58" s="11"/>
      <c r="J58" s="11"/>
    </row>
    <row r="59" spans="1:10" ht="16.5" thickBot="1">
      <c r="B59" s="27" t="s">
        <v>47</v>
      </c>
      <c r="C59" s="481"/>
      <c r="D59" s="11"/>
      <c r="J59" s="11"/>
    </row>
    <row r="60" spans="1:10" ht="17.25" thickTop="1" thickBot="1">
      <c r="B60" s="1" t="str">
        <f>+"Total "&amp;A53</f>
        <v>Total Program</v>
      </c>
      <c r="C60" s="480">
        <f>SUM(C53:C59)</f>
        <v>0</v>
      </c>
      <c r="D60" s="11"/>
      <c r="J60" s="11"/>
    </row>
    <row r="61" spans="1:10">
      <c r="D61" s="11"/>
      <c r="J61" s="11"/>
    </row>
    <row r="62" spans="1:10">
      <c r="A62" s="7" t="s">
        <v>37</v>
      </c>
      <c r="D62" s="11"/>
      <c r="J62" s="11"/>
    </row>
    <row r="63" spans="1:10">
      <c r="B63" s="26" t="s">
        <v>39</v>
      </c>
      <c r="C63" s="44"/>
      <c r="D63" s="11"/>
      <c r="J63" s="11"/>
    </row>
    <row r="64" spans="1:10">
      <c r="B64" s="26" t="s">
        <v>41</v>
      </c>
      <c r="C64" s="44"/>
      <c r="D64" s="11"/>
      <c r="J64" s="11"/>
    </row>
    <row r="65" spans="1:10">
      <c r="B65" s="26" t="s">
        <v>47</v>
      </c>
      <c r="C65" s="44"/>
      <c r="D65" s="11"/>
      <c r="J65" s="11"/>
    </row>
    <row r="66" spans="1:10">
      <c r="B66" s="26" t="s">
        <v>47</v>
      </c>
      <c r="C66" s="44"/>
      <c r="D66" s="11"/>
      <c r="J66" s="11"/>
    </row>
    <row r="67" spans="1:10">
      <c r="B67" s="26" t="s">
        <v>47</v>
      </c>
      <c r="C67" s="44"/>
      <c r="D67" s="11"/>
      <c r="J67" s="11"/>
    </row>
    <row r="68" spans="1:10" ht="16.5" thickBot="1">
      <c r="B68" s="27" t="s">
        <v>47</v>
      </c>
      <c r="C68" s="481"/>
      <c r="D68" s="11"/>
      <c r="J68" s="11"/>
    </row>
    <row r="69" spans="1:10" ht="17.25" thickTop="1" thickBot="1">
      <c r="B69" s="1" t="str">
        <f>+"Total "&amp;A62</f>
        <v>Total Prizes</v>
      </c>
      <c r="C69" s="480">
        <f>SUM(C62:C68)</f>
        <v>0</v>
      </c>
      <c r="D69" s="11"/>
      <c r="J69" s="11"/>
    </row>
    <row r="70" spans="1:10">
      <c r="D70" s="11"/>
      <c r="J70" s="11"/>
    </row>
    <row r="71" spans="1:10">
      <c r="A71" s="7" t="s">
        <v>0</v>
      </c>
      <c r="D71" s="11"/>
      <c r="J71" s="11"/>
    </row>
    <row r="72" spans="1:10">
      <c r="B72" s="26" t="s">
        <v>43</v>
      </c>
      <c r="C72" s="44"/>
      <c r="D72" s="11"/>
      <c r="J72" s="11"/>
    </row>
    <row r="73" spans="1:10">
      <c r="B73" s="26" t="s">
        <v>44</v>
      </c>
      <c r="C73" s="44"/>
      <c r="D73" s="11"/>
      <c r="J73" s="11"/>
    </row>
    <row r="74" spans="1:10">
      <c r="B74" s="26" t="s">
        <v>45</v>
      </c>
      <c r="C74" s="44"/>
      <c r="D74" s="11"/>
      <c r="J74" s="11"/>
    </row>
    <row r="75" spans="1:10">
      <c r="B75" s="26" t="s">
        <v>46</v>
      </c>
      <c r="C75" s="44"/>
      <c r="D75" s="11"/>
      <c r="J75" s="11"/>
    </row>
    <row r="76" spans="1:10">
      <c r="B76" s="26" t="s">
        <v>47</v>
      </c>
      <c r="C76" s="44"/>
      <c r="D76" s="11"/>
      <c r="J76" s="11"/>
    </row>
    <row r="77" spans="1:10" ht="16.5" thickBot="1">
      <c r="B77" s="27" t="s">
        <v>47</v>
      </c>
      <c r="C77" s="481"/>
      <c r="D77" s="11"/>
      <c r="J77" s="11"/>
    </row>
    <row r="78" spans="1:10" ht="17.25" thickTop="1" thickBot="1">
      <c r="B78" s="1" t="str">
        <f>+"Total "&amp;A71</f>
        <v>Total Miscellaneous</v>
      </c>
      <c r="C78" s="480">
        <f>SUM(C71:C77)</f>
        <v>0</v>
      </c>
      <c r="D78" s="11"/>
      <c r="J78" s="11"/>
    </row>
    <row r="79" spans="1:10">
      <c r="D79" s="11"/>
      <c r="J79" s="11"/>
    </row>
  </sheetData>
  <sheetProtection sheet="1" objects="1" scenarios="1" selectLockedCells="1"/>
  <conditionalFormatting sqref="B2">
    <cfRule type="containsText" dxfId="10" priority="1" operator="containsText" text="Above date is invalid">
      <formula>NOT(ISERROR(SEARCH("Above date is invalid",B2)))</formula>
    </cfRule>
  </conditionalFormatting>
  <dataValidations count="1">
    <dataValidation type="date" allowBlank="1" showInputMessage="1" showErrorMessage="1" sqref="B1">
      <formula1>43101</formula1>
      <formula2>402133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  <headerFooter>
    <oddFooter>&amp;L&amp;10FILE NAME: &amp;F
TAB NAME: &amp;A&amp;C&amp;10DATE PRINTED: &amp;D&amp;R&amp;10PAGE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C000"/>
  </sheetPr>
  <dimension ref="A1:O79"/>
  <sheetViews>
    <sheetView zoomScale="70" zoomScaleNormal="70" workbookViewId="0">
      <selection activeCell="B1" sqref="B1"/>
    </sheetView>
  </sheetViews>
  <sheetFormatPr defaultColWidth="9" defaultRowHeight="15.75"/>
  <cols>
    <col min="1" max="1" width="3.875" style="1" customWidth="1"/>
    <col min="2" max="2" width="24.5" style="1" customWidth="1"/>
    <col min="3" max="3" width="11.625" style="1" customWidth="1"/>
    <col min="4" max="4" width="1.5" style="1" customWidth="1"/>
    <col min="5" max="5" width="4.375" style="1" customWidth="1"/>
    <col min="6" max="6" width="12.125" style="1" customWidth="1"/>
    <col min="7" max="7" width="24.125" style="1" customWidth="1"/>
    <col min="8" max="8" width="9.625" style="1" customWidth="1"/>
    <col min="9" max="9" width="12.625" style="1" customWidth="1"/>
    <col min="10" max="10" width="1.5" style="1" customWidth="1"/>
    <col min="11" max="11" width="4" style="1" customWidth="1"/>
    <col min="12" max="12" width="3.125" style="1" customWidth="1"/>
    <col min="13" max="13" width="25.625" style="1" customWidth="1"/>
    <col min="14" max="14" width="11.625" style="1" customWidth="1"/>
    <col min="15" max="15" width="8.875" style="1" customWidth="1"/>
    <col min="16" max="17" width="8.875" customWidth="1"/>
    <col min="18" max="19" width="9" customWidth="1"/>
  </cols>
  <sheetData>
    <row r="1" spans="1:15" ht="23.25" customHeight="1">
      <c r="B1" s="235"/>
      <c r="C1" s="3"/>
      <c r="D1" s="4"/>
      <c r="E1" s="142" t="s">
        <v>143</v>
      </c>
      <c r="F1" s="143"/>
      <c r="G1" s="143"/>
      <c r="H1" s="143"/>
      <c r="I1" s="143"/>
      <c r="J1" s="4"/>
    </row>
    <row r="2" spans="1:15" ht="30.75" customHeight="1">
      <c r="B2" s="2" t="str">
        <f ca="1">IF(ISBLANK(B1),G19,IF(TYPE(B1)=1,G19&amp;" - "&amp;TEXT(B1,"ddd")&amp;", "&amp;TEXT(B1,"dd mmm yyyy"),"Above date is invalid"))</f>
        <v>Event 2</v>
      </c>
      <c r="C2" s="2"/>
      <c r="D2" s="4"/>
      <c r="E2" s="4"/>
      <c r="F2" s="4"/>
      <c r="H2" s="142" t="str">
        <f ca="1">"In cell B2, to change the event name ''"&amp;G19&amp;""", rename the tab"</f>
        <v>In cell B2, to change the event name ''Event 2", rename the tab</v>
      </c>
      <c r="I2" s="143"/>
      <c r="J2" s="142"/>
      <c r="K2" s="143"/>
      <c r="L2" s="143"/>
      <c r="M2" s="143"/>
    </row>
    <row r="3" spans="1:15" ht="22.5">
      <c r="A3" s="2"/>
      <c r="B3" s="3"/>
      <c r="C3" s="3"/>
      <c r="D3" s="10"/>
      <c r="E3" s="4"/>
      <c r="F3" s="4"/>
      <c r="J3" s="10"/>
    </row>
    <row r="4" spans="1:15" s="237" customFormat="1" ht="19.5">
      <c r="A4" s="245" t="s">
        <v>13</v>
      </c>
      <c r="B4" s="246"/>
      <c r="C4" s="247" t="s">
        <v>52</v>
      </c>
      <c r="D4" s="248"/>
      <c r="E4" s="245" t="s">
        <v>48</v>
      </c>
      <c r="F4" s="249"/>
      <c r="G4" s="246"/>
      <c r="H4" s="247"/>
      <c r="I4" s="247" t="s">
        <v>52</v>
      </c>
      <c r="J4" s="248"/>
      <c r="K4" s="245" t="s">
        <v>55</v>
      </c>
      <c r="L4" s="246"/>
      <c r="M4" s="246"/>
      <c r="N4" s="246"/>
      <c r="O4" s="246"/>
    </row>
    <row r="5" spans="1:15">
      <c r="B5" s="1" t="str">
        <f>+B24</f>
        <v>Total Site</v>
      </c>
      <c r="C5" s="43">
        <f>+C24</f>
        <v>0</v>
      </c>
      <c r="D5" s="11"/>
      <c r="E5" s="5"/>
      <c r="F5" s="386"/>
      <c r="G5" s="386" t="str">
        <f>+F20</f>
        <v>Total Admissions-Ambassadors</v>
      </c>
      <c r="H5" s="386"/>
      <c r="I5" s="43">
        <f>+I20</f>
        <v>0</v>
      </c>
      <c r="J5" s="11"/>
      <c r="K5" s="386"/>
      <c r="L5" s="386"/>
      <c r="M5" s="386"/>
    </row>
    <row r="6" spans="1:15">
      <c r="B6" s="1" t="str">
        <f>+B33</f>
        <v>Total Decorations</v>
      </c>
      <c r="C6" s="43">
        <f>+C33</f>
        <v>0</v>
      </c>
      <c r="D6" s="11"/>
      <c r="E6" s="5"/>
      <c r="F6" s="386"/>
      <c r="G6" s="386" t="str">
        <f>+F30</f>
        <v>Total Admissions-Hosts</v>
      </c>
      <c r="H6" s="386"/>
      <c r="I6" s="43">
        <f>+I30</f>
        <v>0</v>
      </c>
      <c r="J6" s="11"/>
      <c r="K6" s="386"/>
      <c r="L6" s="6" t="str">
        <f>+E4</f>
        <v>Source of Funds</v>
      </c>
      <c r="M6" s="386"/>
      <c r="N6" s="5" t="s">
        <v>52</v>
      </c>
    </row>
    <row r="7" spans="1:15">
      <c r="B7" s="1" t="str">
        <f>+B42</f>
        <v>Total Publicity</v>
      </c>
      <c r="C7" s="43">
        <f>+C42</f>
        <v>0</v>
      </c>
      <c r="D7" s="11"/>
      <c r="E7" s="5"/>
      <c r="F7" s="386"/>
      <c r="G7" s="386" t="str">
        <f>+F40</f>
        <v>Total Miscellaneous Source of Funds</v>
      </c>
      <c r="H7" s="386"/>
      <c r="I7" s="43">
        <f>+I40</f>
        <v>0</v>
      </c>
      <c r="J7" s="11"/>
      <c r="K7" s="386"/>
      <c r="L7" s="386"/>
      <c r="M7" s="386" t="str">
        <f>+G5</f>
        <v>Total Admissions-Ambassadors</v>
      </c>
      <c r="N7" s="43">
        <f>+I5</f>
        <v>0</v>
      </c>
    </row>
    <row r="8" spans="1:15">
      <c r="B8" s="1" t="str">
        <f>+B51</f>
        <v>Total Refreshments</v>
      </c>
      <c r="C8" s="43">
        <f>+C51</f>
        <v>0</v>
      </c>
      <c r="D8" s="11"/>
      <c r="E8" s="5"/>
      <c r="F8" s="386"/>
      <c r="G8" s="386"/>
      <c r="H8" s="386"/>
      <c r="I8" s="386"/>
      <c r="J8" s="11"/>
      <c r="K8" s="386"/>
      <c r="L8" s="386"/>
      <c r="M8" s="386" t="str">
        <f>+G6</f>
        <v>Total Admissions-Hosts</v>
      </c>
      <c r="N8" s="43">
        <f>+I6</f>
        <v>0</v>
      </c>
    </row>
    <row r="9" spans="1:15" ht="16.5" thickBot="1">
      <c r="B9" s="1" t="str">
        <f>+B60</f>
        <v>Total Program</v>
      </c>
      <c r="C9" s="43">
        <f>+C60</f>
        <v>0</v>
      </c>
      <c r="D9" s="11"/>
      <c r="E9" s="5"/>
      <c r="F9" s="386"/>
      <c r="G9" s="386"/>
      <c r="H9" s="386"/>
      <c r="I9" s="386"/>
      <c r="J9" s="11"/>
      <c r="K9" s="386"/>
      <c r="L9" s="386"/>
      <c r="M9" s="386" t="str">
        <f>+G7</f>
        <v>Total Miscellaneous Source of Funds</v>
      </c>
      <c r="N9" s="482">
        <f>+I7</f>
        <v>0</v>
      </c>
    </row>
    <row r="10" spans="1:15" ht="16.5" thickTop="1">
      <c r="B10" s="1" t="str">
        <f>+B69</f>
        <v>Total Prizes</v>
      </c>
      <c r="C10" s="43">
        <f>+C69</f>
        <v>0</v>
      </c>
      <c r="D10" s="11"/>
      <c r="E10" s="5"/>
      <c r="F10" s="386"/>
      <c r="G10" s="386"/>
      <c r="H10" s="386"/>
      <c r="I10" s="386"/>
      <c r="J10" s="11"/>
      <c r="K10" s="386"/>
      <c r="L10" s="386"/>
      <c r="M10" s="6" t="str">
        <f>+G12</f>
        <v>Total Source of Funds</v>
      </c>
      <c r="N10" s="483">
        <f>+I12</f>
        <v>0</v>
      </c>
    </row>
    <row r="11" spans="1:15" ht="16.5" thickBot="1">
      <c r="B11" s="1" t="str">
        <f>+B78</f>
        <v>Total Miscellaneous</v>
      </c>
      <c r="C11" s="482">
        <f>+C78</f>
        <v>0</v>
      </c>
      <c r="D11" s="11"/>
      <c r="E11" s="5"/>
      <c r="F11" s="386"/>
      <c r="G11" s="386"/>
      <c r="H11" s="386"/>
      <c r="I11" s="484"/>
      <c r="J11" s="11"/>
      <c r="K11" s="386"/>
      <c r="L11" s="386"/>
      <c r="M11" s="386"/>
      <c r="N11" s="386"/>
    </row>
    <row r="12" spans="1:15" ht="17.25" thickTop="1" thickBot="1">
      <c r="B12" s="6" t="str">
        <f>+"Total "&amp;A4</f>
        <v>Total Expenses</v>
      </c>
      <c r="C12" s="480">
        <f>SUM(C5:C11)</f>
        <v>0</v>
      </c>
      <c r="D12" s="11"/>
      <c r="E12" s="5"/>
      <c r="F12" s="386"/>
      <c r="G12" s="6" t="str">
        <f>+"Total "&amp;E4</f>
        <v>Total Source of Funds</v>
      </c>
      <c r="H12" s="386"/>
      <c r="I12" s="480">
        <f>SUM(I5:I11)</f>
        <v>0</v>
      </c>
      <c r="J12" s="11"/>
      <c r="K12" s="386"/>
      <c r="L12" s="386"/>
      <c r="M12" s="386"/>
      <c r="N12" s="386"/>
    </row>
    <row r="13" spans="1:15">
      <c r="A13" s="7"/>
      <c r="B13" s="7"/>
      <c r="C13" s="7"/>
      <c r="D13" s="12"/>
      <c r="E13" s="8"/>
      <c r="F13" s="7"/>
      <c r="G13" s="7"/>
      <c r="H13" s="7"/>
      <c r="I13" s="386"/>
      <c r="J13" s="12"/>
      <c r="K13" s="386"/>
      <c r="L13" s="6" t="str">
        <f>+A4</f>
        <v>Expenses</v>
      </c>
      <c r="M13" s="386"/>
      <c r="N13" s="386"/>
    </row>
    <row r="14" spans="1:15">
      <c r="C14" s="386"/>
      <c r="D14" s="11"/>
      <c r="E14" s="386"/>
      <c r="F14" s="386"/>
      <c r="G14" s="386"/>
      <c r="H14" s="386"/>
      <c r="I14" s="386"/>
      <c r="J14" s="11"/>
      <c r="K14" s="386"/>
      <c r="L14" s="386"/>
      <c r="M14" s="386" t="str">
        <f t="shared" ref="M14:N21" si="0">+B5</f>
        <v>Total Site</v>
      </c>
      <c r="N14" s="43">
        <f t="shared" si="0"/>
        <v>0</v>
      </c>
    </row>
    <row r="15" spans="1:15">
      <c r="C15" s="386"/>
      <c r="D15" s="11"/>
      <c r="E15" s="386"/>
      <c r="F15" s="386"/>
      <c r="G15" s="386"/>
      <c r="H15" s="386"/>
      <c r="I15" s="386"/>
      <c r="J15" s="11"/>
      <c r="K15" s="386"/>
      <c r="L15" s="386"/>
      <c r="M15" s="386" t="str">
        <f t="shared" si="0"/>
        <v>Total Decorations</v>
      </c>
      <c r="N15" s="43">
        <f t="shared" si="0"/>
        <v>0</v>
      </c>
    </row>
    <row r="16" spans="1:15">
      <c r="C16" s="386"/>
      <c r="D16" s="11"/>
      <c r="E16" s="386"/>
      <c r="F16" s="386"/>
      <c r="G16" s="386"/>
      <c r="H16" s="386"/>
      <c r="I16" s="386"/>
      <c r="J16" s="11"/>
      <c r="K16" s="386"/>
      <c r="L16" s="386"/>
      <c r="M16" s="386" t="str">
        <f t="shared" si="0"/>
        <v>Total Publicity</v>
      </c>
      <c r="N16" s="43">
        <f t="shared" si="0"/>
        <v>0</v>
      </c>
    </row>
    <row r="17" spans="1:14">
      <c r="A17" s="6" t="s">
        <v>15</v>
      </c>
      <c r="C17" s="5" t="s">
        <v>14</v>
      </c>
      <c r="D17" s="11"/>
      <c r="E17" s="6" t="s">
        <v>58</v>
      </c>
      <c r="F17" s="6"/>
      <c r="G17" s="6"/>
      <c r="H17" s="6"/>
      <c r="I17" s="6" t="s">
        <v>14</v>
      </c>
      <c r="J17" s="11"/>
      <c r="K17" s="386"/>
      <c r="L17" s="386"/>
      <c r="M17" s="386" t="str">
        <f t="shared" si="0"/>
        <v>Total Refreshments</v>
      </c>
      <c r="N17" s="43">
        <f t="shared" si="0"/>
        <v>0</v>
      </c>
    </row>
    <row r="18" spans="1:14">
      <c r="B18" s="391" t="s">
        <v>17</v>
      </c>
      <c r="C18" s="428"/>
      <c r="D18" s="11"/>
      <c r="E18" s="386"/>
      <c r="F18" s="13" t="s">
        <v>53</v>
      </c>
      <c r="G18" s="13" t="s">
        <v>49</v>
      </c>
      <c r="H18" s="6" t="s">
        <v>50</v>
      </c>
      <c r="I18" s="6"/>
      <c r="J18" s="11"/>
      <c r="K18" s="386"/>
      <c r="L18" s="386"/>
      <c r="M18" s="386" t="str">
        <f t="shared" si="0"/>
        <v>Total Program</v>
      </c>
      <c r="N18" s="43">
        <f t="shared" si="0"/>
        <v>0</v>
      </c>
    </row>
    <row r="19" spans="1:14" ht="16.5" thickBot="1">
      <c r="B19" s="391" t="s">
        <v>19</v>
      </c>
      <c r="C19" s="428"/>
      <c r="D19" s="11"/>
      <c r="E19" s="386"/>
      <c r="F19" s="328" t="str">
        <f>IF(BUDGET!I2&gt;0,BUDGET!I2,"")</f>
        <v/>
      </c>
      <c r="G19" s="14" t="str">
        <f ca="1">MID(CELL("filename",A1),IF(ISNUMBER(FIND("]",CELL("filename",A1))),FIND("]",CELL("filename",A1))+1,FIND("#$",CELL("filename",A1))+2),31)</f>
        <v>Event 2</v>
      </c>
      <c r="H19" s="383">
        <f>IF(F19="",0,(C12-I30-I40)/F19)</f>
        <v>0</v>
      </c>
      <c r="I19" s="482">
        <f>IF(F19&lt;&gt;"",+H19*F19,0)</f>
        <v>0</v>
      </c>
      <c r="J19" s="11"/>
      <c r="K19" s="386"/>
      <c r="L19" s="386"/>
      <c r="M19" s="386" t="str">
        <f t="shared" si="0"/>
        <v>Total Prizes</v>
      </c>
      <c r="N19" s="43">
        <f t="shared" si="0"/>
        <v>0</v>
      </c>
    </row>
    <row r="20" spans="1:14" ht="17.25" thickTop="1" thickBot="1">
      <c r="B20" s="391" t="s">
        <v>21</v>
      </c>
      <c r="C20" s="428"/>
      <c r="D20" s="11"/>
      <c r="E20" s="386"/>
      <c r="F20" s="386" t="str">
        <f>+"Total "&amp;E17</f>
        <v>Total Admissions-Ambassadors</v>
      </c>
      <c r="G20" s="386"/>
      <c r="H20" s="386"/>
      <c r="I20" s="480">
        <f>+I19</f>
        <v>0</v>
      </c>
      <c r="J20" s="11"/>
      <c r="K20" s="386"/>
      <c r="L20" s="386"/>
      <c r="M20" s="386" t="str">
        <f t="shared" si="0"/>
        <v>Total Miscellaneous</v>
      </c>
      <c r="N20" s="482">
        <f t="shared" si="0"/>
        <v>0</v>
      </c>
    </row>
    <row r="21" spans="1:14">
      <c r="B21" s="391" t="s">
        <v>23</v>
      </c>
      <c r="C21" s="428"/>
      <c r="D21" s="11"/>
      <c r="E21" s="386"/>
      <c r="F21" s="9"/>
      <c r="G21" s="386"/>
      <c r="H21" s="386"/>
      <c r="I21" s="386"/>
      <c r="J21" s="11"/>
      <c r="K21" s="386"/>
      <c r="L21" s="386"/>
      <c r="M21" s="6" t="str">
        <f t="shared" si="0"/>
        <v>Total Expenses</v>
      </c>
      <c r="N21" s="483">
        <f t="shared" si="0"/>
        <v>0</v>
      </c>
    </row>
    <row r="22" spans="1:14" ht="16.5" thickBot="1">
      <c r="B22" s="391" t="s">
        <v>47</v>
      </c>
      <c r="C22" s="428"/>
      <c r="D22" s="11"/>
      <c r="E22" s="6" t="s">
        <v>59</v>
      </c>
      <c r="F22" s="386"/>
      <c r="G22" s="386"/>
      <c r="H22" s="386"/>
      <c r="I22" s="386"/>
      <c r="J22" s="11"/>
      <c r="K22" s="386"/>
      <c r="L22" s="386"/>
      <c r="M22" s="386"/>
      <c r="N22" s="486"/>
    </row>
    <row r="23" spans="1:14" ht="17.25" thickTop="1" thickBot="1">
      <c r="B23" s="391" t="s">
        <v>47</v>
      </c>
      <c r="C23" s="481"/>
      <c r="D23" s="11"/>
      <c r="E23" s="386"/>
      <c r="F23" s="13" t="s">
        <v>53</v>
      </c>
      <c r="G23" s="13" t="s">
        <v>49</v>
      </c>
      <c r="H23" s="6" t="s">
        <v>50</v>
      </c>
      <c r="I23" s="386"/>
      <c r="J23" s="11"/>
      <c r="K23" s="386"/>
      <c r="L23" s="6" t="s">
        <v>57</v>
      </c>
      <c r="M23" s="386"/>
      <c r="N23" s="485">
        <f>+N10-N21</f>
        <v>0</v>
      </c>
    </row>
    <row r="24" spans="1:14" ht="17.25" thickTop="1" thickBot="1">
      <c r="B24" s="1" t="str">
        <f>+"Total "&amp;A17</f>
        <v>Total Site</v>
      </c>
      <c r="C24" s="480">
        <f>SUM(C17:C23)</f>
        <v>0</v>
      </c>
      <c r="D24" s="11"/>
      <c r="E24" s="386"/>
      <c r="F24" s="425"/>
      <c r="G24" s="430"/>
      <c r="H24" s="427"/>
      <c r="I24" s="43">
        <f t="shared" ref="I24:I29" si="1">+H24*F24</f>
        <v>0</v>
      </c>
      <c r="J24" s="11"/>
      <c r="K24" s="386"/>
      <c r="L24" s="386"/>
      <c r="M24" s="386"/>
      <c r="N24" s="386"/>
    </row>
    <row r="25" spans="1:14">
      <c r="C25" s="386"/>
      <c r="D25" s="11"/>
      <c r="E25" s="386"/>
      <c r="F25" s="425"/>
      <c r="G25" s="430"/>
      <c r="H25" s="427"/>
      <c r="I25" s="43">
        <f t="shared" si="1"/>
        <v>0</v>
      </c>
      <c r="J25" s="11"/>
      <c r="K25" s="386"/>
      <c r="L25" s="386"/>
      <c r="M25" s="386"/>
    </row>
    <row r="26" spans="1:14">
      <c r="A26" s="7" t="s">
        <v>25</v>
      </c>
      <c r="C26" s="386"/>
      <c r="D26" s="11"/>
      <c r="E26" s="386"/>
      <c r="F26" s="425"/>
      <c r="G26" s="430"/>
      <c r="H26" s="426"/>
      <c r="I26" s="43">
        <f t="shared" si="1"/>
        <v>0</v>
      </c>
      <c r="J26" s="11"/>
      <c r="K26" s="386"/>
      <c r="L26" s="386"/>
      <c r="M26" s="386"/>
    </row>
    <row r="27" spans="1:14">
      <c r="B27" s="26" t="s">
        <v>27</v>
      </c>
      <c r="C27" s="428"/>
      <c r="D27" s="11"/>
      <c r="E27" s="386"/>
      <c r="F27" s="425"/>
      <c r="G27" s="430"/>
      <c r="H27" s="426"/>
      <c r="I27" s="43">
        <f t="shared" si="1"/>
        <v>0</v>
      </c>
      <c r="J27" s="11"/>
      <c r="K27" s="386"/>
      <c r="L27" s="386"/>
      <c r="M27" s="386"/>
    </row>
    <row r="28" spans="1:14">
      <c r="B28" s="26" t="s">
        <v>29</v>
      </c>
      <c r="C28" s="428"/>
      <c r="D28" s="11"/>
      <c r="E28" s="386"/>
      <c r="F28" s="425"/>
      <c r="G28" s="430"/>
      <c r="H28" s="426"/>
      <c r="I28" s="43">
        <f t="shared" si="1"/>
        <v>0</v>
      </c>
      <c r="J28" s="11"/>
      <c r="K28" s="386"/>
      <c r="L28" s="386"/>
      <c r="M28" s="386"/>
    </row>
    <row r="29" spans="1:14" ht="16.5" thickBot="1">
      <c r="B29" s="26" t="s">
        <v>31</v>
      </c>
      <c r="C29" s="428"/>
      <c r="D29" s="11"/>
      <c r="E29" s="386"/>
      <c r="F29" s="425"/>
      <c r="G29" s="430"/>
      <c r="H29" s="426"/>
      <c r="I29" s="482">
        <f t="shared" si="1"/>
        <v>0</v>
      </c>
      <c r="J29" s="11"/>
      <c r="K29" s="386"/>
      <c r="L29" s="386"/>
      <c r="M29" s="386"/>
    </row>
    <row r="30" spans="1:14" ht="17.25" thickTop="1" thickBot="1">
      <c r="B30" s="26" t="s">
        <v>33</v>
      </c>
      <c r="C30" s="428"/>
      <c r="D30" s="11"/>
      <c r="E30" s="386"/>
      <c r="F30" s="386" t="str">
        <f>+"Total "&amp;E22</f>
        <v>Total Admissions-Hosts</v>
      </c>
      <c r="G30" s="386"/>
      <c r="H30" s="386"/>
      <c r="I30" s="480">
        <f>SUM(I24:I29)</f>
        <v>0</v>
      </c>
      <c r="J30" s="11"/>
      <c r="K30" s="386"/>
      <c r="L30" s="386"/>
      <c r="M30" s="386"/>
    </row>
    <row r="31" spans="1:14">
      <c r="B31" s="26" t="s">
        <v>35</v>
      </c>
      <c r="C31" s="428"/>
      <c r="D31" s="11"/>
      <c r="E31" s="386"/>
      <c r="F31" s="9"/>
      <c r="G31" s="386"/>
      <c r="H31" s="386"/>
      <c r="I31" s="386"/>
      <c r="J31" s="11"/>
      <c r="K31" s="386"/>
      <c r="L31" s="386"/>
      <c r="M31" s="386"/>
    </row>
    <row r="32" spans="1:14" ht="16.5" thickBot="1">
      <c r="B32" s="27" t="s">
        <v>47</v>
      </c>
      <c r="C32" s="481"/>
      <c r="D32" s="11"/>
      <c r="E32" s="6" t="s">
        <v>54</v>
      </c>
      <c r="F32" s="386"/>
      <c r="G32" s="386"/>
      <c r="H32" s="386"/>
      <c r="I32" s="386"/>
      <c r="J32" s="11"/>
      <c r="K32" s="386"/>
      <c r="L32" s="386"/>
      <c r="M32" s="386"/>
    </row>
    <row r="33" spans="1:13" ht="17.25" thickTop="1" thickBot="1">
      <c r="B33" s="1" t="str">
        <f>+"Total "&amp;A26</f>
        <v>Total Decorations</v>
      </c>
      <c r="C33" s="480">
        <f>SUM(C26:C32)</f>
        <v>0</v>
      </c>
      <c r="D33" s="11"/>
      <c r="E33" s="386"/>
      <c r="F33" s="13" t="s">
        <v>53</v>
      </c>
      <c r="G33" s="13" t="s">
        <v>49</v>
      </c>
      <c r="H33" s="6" t="s">
        <v>50</v>
      </c>
      <c r="I33" s="386"/>
      <c r="J33" s="11"/>
      <c r="K33" s="386"/>
      <c r="L33" s="386"/>
      <c r="M33" s="386"/>
    </row>
    <row r="34" spans="1:13">
      <c r="C34" s="386"/>
      <c r="D34" s="11"/>
      <c r="E34" s="386"/>
      <c r="F34" s="425"/>
      <c r="G34" s="121"/>
      <c r="H34" s="426"/>
      <c r="I34" s="43">
        <f t="shared" ref="I34:I39" si="2">+H34*F34</f>
        <v>0</v>
      </c>
      <c r="J34" s="11"/>
      <c r="K34" s="386"/>
      <c r="L34" s="386"/>
      <c r="M34" s="386"/>
    </row>
    <row r="35" spans="1:13">
      <c r="A35" s="7" t="s">
        <v>36</v>
      </c>
      <c r="C35" s="386"/>
      <c r="D35" s="11"/>
      <c r="E35" s="386"/>
      <c r="F35" s="425"/>
      <c r="G35" s="121"/>
      <c r="H35" s="426"/>
      <c r="I35" s="43">
        <f t="shared" si="2"/>
        <v>0</v>
      </c>
      <c r="J35" s="11"/>
      <c r="K35" s="386"/>
      <c r="L35" s="386"/>
      <c r="M35" s="386"/>
    </row>
    <row r="36" spans="1:13">
      <c r="B36" s="26" t="s">
        <v>38</v>
      </c>
      <c r="C36" s="428"/>
      <c r="D36" s="11"/>
      <c r="E36" s="386"/>
      <c r="F36" s="425"/>
      <c r="G36" s="121"/>
      <c r="H36" s="426"/>
      <c r="I36" s="43">
        <f t="shared" si="2"/>
        <v>0</v>
      </c>
      <c r="J36" s="11"/>
      <c r="K36" s="386"/>
      <c r="L36" s="386"/>
      <c r="M36" s="386"/>
    </row>
    <row r="37" spans="1:13">
      <c r="B37" s="26" t="s">
        <v>40</v>
      </c>
      <c r="C37" s="428"/>
      <c r="D37" s="11"/>
      <c r="E37" s="386"/>
      <c r="F37" s="425"/>
      <c r="G37" s="121"/>
      <c r="H37" s="426"/>
      <c r="I37" s="43">
        <f t="shared" si="2"/>
        <v>0</v>
      </c>
      <c r="J37" s="11"/>
      <c r="K37" s="386"/>
      <c r="L37" s="386"/>
      <c r="M37" s="386"/>
    </row>
    <row r="38" spans="1:13">
      <c r="B38" s="26" t="s">
        <v>42</v>
      </c>
      <c r="C38" s="428"/>
      <c r="D38" s="11"/>
      <c r="E38" s="386"/>
      <c r="F38" s="425"/>
      <c r="G38" s="121"/>
      <c r="H38" s="426"/>
      <c r="I38" s="43">
        <f t="shared" si="2"/>
        <v>0</v>
      </c>
      <c r="J38" s="11"/>
      <c r="K38" s="386"/>
      <c r="L38" s="386"/>
      <c r="M38" s="386"/>
    </row>
    <row r="39" spans="1:13" ht="16.5" thickBot="1">
      <c r="B39" s="26" t="s">
        <v>47</v>
      </c>
      <c r="C39" s="428"/>
      <c r="D39" s="11"/>
      <c r="E39" s="386"/>
      <c r="F39" s="425"/>
      <c r="G39" s="121"/>
      <c r="H39" s="426"/>
      <c r="I39" s="482">
        <f t="shared" si="2"/>
        <v>0</v>
      </c>
      <c r="J39" s="11"/>
      <c r="K39" s="386"/>
      <c r="L39" s="386"/>
      <c r="M39" s="386"/>
    </row>
    <row r="40" spans="1:13" ht="17.25" thickTop="1" thickBot="1">
      <c r="B40" s="26" t="s">
        <v>47</v>
      </c>
      <c r="C40" s="428"/>
      <c r="D40" s="11"/>
      <c r="E40" s="386"/>
      <c r="F40" s="386" t="str">
        <f>+"Total "&amp;E32</f>
        <v>Total Miscellaneous Source of Funds</v>
      </c>
      <c r="G40" s="386"/>
      <c r="H40" s="386"/>
      <c r="I40" s="480">
        <f>SUM(I34:I39)</f>
        <v>0</v>
      </c>
      <c r="J40" s="11"/>
      <c r="K40" s="386"/>
      <c r="L40" s="386"/>
      <c r="M40" s="386"/>
    </row>
    <row r="41" spans="1:13" ht="16.5" thickBot="1">
      <c r="B41" s="27" t="s">
        <v>47</v>
      </c>
      <c r="C41" s="481"/>
      <c r="D41" s="11"/>
      <c r="E41" s="386"/>
      <c r="F41" s="13"/>
      <c r="G41" s="13"/>
      <c r="H41" s="6"/>
      <c r="I41" s="6"/>
      <c r="J41" s="11"/>
      <c r="K41" s="386"/>
      <c r="L41" s="386"/>
      <c r="M41" s="386"/>
    </row>
    <row r="42" spans="1:13" ht="17.25" thickTop="1" thickBot="1">
      <c r="B42" s="1" t="str">
        <f>+"Total "&amp;A35</f>
        <v>Total Publicity</v>
      </c>
      <c r="C42" s="480">
        <f>SUM(C35:C41)</f>
        <v>0</v>
      </c>
      <c r="D42" s="11"/>
      <c r="E42" s="386"/>
      <c r="F42" s="9"/>
      <c r="G42" s="9"/>
      <c r="H42" s="386"/>
      <c r="I42" s="386"/>
      <c r="J42" s="11"/>
      <c r="K42" s="386"/>
      <c r="L42" s="386"/>
      <c r="M42" s="386"/>
    </row>
    <row r="43" spans="1:13">
      <c r="C43" s="386"/>
      <c r="D43" s="11"/>
      <c r="E43" s="386"/>
      <c r="F43" s="9"/>
      <c r="G43" s="9"/>
      <c r="H43" s="386"/>
      <c r="I43" s="386"/>
      <c r="J43" s="11"/>
      <c r="K43" s="386"/>
      <c r="L43" s="386"/>
      <c r="M43" s="386"/>
    </row>
    <row r="44" spans="1:13">
      <c r="A44" s="7" t="s">
        <v>16</v>
      </c>
      <c r="C44" s="386"/>
      <c r="D44" s="11"/>
      <c r="E44" s="386"/>
      <c r="F44" s="9"/>
      <c r="G44" s="9"/>
      <c r="H44" s="386"/>
      <c r="I44" s="386"/>
      <c r="J44" s="11"/>
      <c r="K44" s="386"/>
      <c r="L44" s="386"/>
      <c r="M44" s="386"/>
    </row>
    <row r="45" spans="1:13">
      <c r="B45" s="430" t="s">
        <v>18</v>
      </c>
      <c r="C45" s="428"/>
      <c r="D45" s="11"/>
      <c r="E45" s="386"/>
      <c r="F45" s="9"/>
      <c r="G45" s="9"/>
      <c r="H45" s="386"/>
      <c r="I45" s="386"/>
      <c r="J45" s="11"/>
      <c r="K45" s="386"/>
      <c r="L45" s="386"/>
      <c r="M45" s="386"/>
    </row>
    <row r="46" spans="1:13">
      <c r="B46" s="26" t="s">
        <v>20</v>
      </c>
      <c r="C46" s="428"/>
      <c r="D46" s="11"/>
      <c r="E46" s="386"/>
      <c r="F46" s="9"/>
      <c r="G46" s="9"/>
      <c r="H46" s="386"/>
      <c r="I46" s="386"/>
      <c r="J46" s="11"/>
      <c r="K46" s="386"/>
      <c r="L46" s="386"/>
      <c r="M46" s="386"/>
    </row>
    <row r="47" spans="1:13">
      <c r="B47" s="26" t="s">
        <v>22</v>
      </c>
      <c r="C47" s="428"/>
      <c r="D47" s="11"/>
      <c r="E47" s="386"/>
      <c r="F47" s="9"/>
      <c r="G47" s="9"/>
      <c r="H47" s="386"/>
      <c r="I47" s="386"/>
      <c r="J47" s="11"/>
      <c r="K47" s="386"/>
      <c r="L47" s="386"/>
      <c r="M47" s="386"/>
    </row>
    <row r="48" spans="1:13">
      <c r="B48" s="26" t="s">
        <v>24</v>
      </c>
      <c r="C48" s="428"/>
      <c r="D48" s="11"/>
      <c r="E48" s="386"/>
      <c r="F48" s="386"/>
      <c r="G48" s="14"/>
      <c r="H48" s="386"/>
      <c r="I48" s="386"/>
      <c r="J48" s="11"/>
      <c r="K48" s="386"/>
      <c r="L48" s="386"/>
      <c r="M48" s="386"/>
    </row>
    <row r="49" spans="1:13">
      <c r="B49" s="26" t="s">
        <v>47</v>
      </c>
      <c r="C49" s="428"/>
      <c r="D49" s="11"/>
      <c r="E49" s="386"/>
      <c r="F49" s="386"/>
      <c r="G49" s="14"/>
      <c r="H49" s="386"/>
      <c r="I49" s="386"/>
      <c r="J49" s="11"/>
      <c r="K49" s="386"/>
      <c r="L49" s="386"/>
      <c r="M49" s="386"/>
    </row>
    <row r="50" spans="1:13" ht="16.5" thickBot="1">
      <c r="B50" s="27" t="s">
        <v>47</v>
      </c>
      <c r="C50" s="481"/>
      <c r="D50" s="11"/>
      <c r="E50" s="386"/>
      <c r="F50" s="386"/>
      <c r="G50" s="386"/>
      <c r="H50" s="386"/>
      <c r="I50" s="386"/>
      <c r="J50" s="11"/>
      <c r="K50" s="386"/>
      <c r="L50" s="386"/>
      <c r="M50" s="386"/>
    </row>
    <row r="51" spans="1:13" ht="17.25" thickTop="1" thickBot="1">
      <c r="B51" s="1" t="str">
        <f>+"Total "&amp;A44</f>
        <v>Total Refreshments</v>
      </c>
      <c r="C51" s="480">
        <f>SUM(C44:C50)</f>
        <v>0</v>
      </c>
      <c r="D51" s="11"/>
      <c r="E51" s="386"/>
      <c r="F51" s="386"/>
      <c r="G51" s="386"/>
      <c r="H51" s="386"/>
      <c r="I51" s="386"/>
      <c r="J51" s="11"/>
      <c r="K51" s="386"/>
      <c r="L51" s="386"/>
      <c r="M51" s="386"/>
    </row>
    <row r="52" spans="1:13">
      <c r="C52" s="386"/>
      <c r="D52" s="11"/>
      <c r="E52" s="386"/>
      <c r="F52" s="386"/>
      <c r="G52" s="386"/>
      <c r="H52" s="386"/>
      <c r="I52" s="386"/>
      <c r="J52" s="11"/>
      <c r="K52" s="386"/>
      <c r="L52" s="386"/>
      <c r="M52" s="386"/>
    </row>
    <row r="53" spans="1:13">
      <c r="A53" s="7" t="s">
        <v>26</v>
      </c>
      <c r="C53" s="386"/>
      <c r="D53" s="11"/>
      <c r="E53" s="386"/>
      <c r="F53" s="386"/>
      <c r="G53" s="386"/>
      <c r="H53" s="386"/>
      <c r="I53" s="386"/>
      <c r="J53" s="11"/>
      <c r="K53" s="386"/>
      <c r="L53" s="386"/>
      <c r="M53" s="386"/>
    </row>
    <row r="54" spans="1:13">
      <c r="B54" s="26" t="s">
        <v>28</v>
      </c>
      <c r="C54" s="428"/>
      <c r="D54" s="11"/>
      <c r="E54" s="386"/>
      <c r="F54" s="386"/>
      <c r="G54" s="386"/>
      <c r="H54" s="386"/>
      <c r="I54" s="386"/>
      <c r="J54" s="11"/>
      <c r="K54" s="386"/>
      <c r="L54" s="386"/>
      <c r="M54" s="386"/>
    </row>
    <row r="55" spans="1:13">
      <c r="B55" s="26" t="s">
        <v>30</v>
      </c>
      <c r="C55" s="428"/>
      <c r="D55" s="11"/>
      <c r="E55" s="386"/>
      <c r="F55" s="386"/>
      <c r="G55" s="386"/>
      <c r="H55" s="386"/>
      <c r="I55" s="386"/>
      <c r="J55" s="11"/>
      <c r="K55" s="386"/>
      <c r="L55" s="386"/>
      <c r="M55" s="386"/>
    </row>
    <row r="56" spans="1:13">
      <c r="B56" s="26" t="s">
        <v>32</v>
      </c>
      <c r="C56" s="428"/>
      <c r="D56" s="11"/>
      <c r="E56" s="386"/>
      <c r="F56" s="386"/>
      <c r="G56" s="386"/>
      <c r="H56" s="386"/>
      <c r="I56" s="386"/>
      <c r="J56" s="11"/>
      <c r="K56" s="386"/>
      <c r="L56" s="386"/>
      <c r="M56" s="386"/>
    </row>
    <row r="57" spans="1:13">
      <c r="B57" s="26" t="s">
        <v>34</v>
      </c>
      <c r="C57" s="428"/>
      <c r="D57" s="11"/>
      <c r="E57" s="386"/>
      <c r="F57" s="386"/>
      <c r="G57" s="386"/>
      <c r="H57" s="386"/>
      <c r="I57" s="386"/>
      <c r="J57" s="11"/>
      <c r="K57" s="386"/>
      <c r="L57" s="386"/>
      <c r="M57" s="386"/>
    </row>
    <row r="58" spans="1:13">
      <c r="B58" s="427" t="s">
        <v>47</v>
      </c>
      <c r="C58" s="428"/>
      <c r="D58" s="11"/>
      <c r="E58" s="386"/>
      <c r="F58" s="386"/>
      <c r="G58" s="386"/>
      <c r="H58" s="386"/>
      <c r="I58" s="386"/>
      <c r="J58" s="11"/>
      <c r="K58" s="386"/>
      <c r="L58" s="386"/>
      <c r="M58" s="386"/>
    </row>
    <row r="59" spans="1:13" ht="16.5" thickBot="1">
      <c r="B59" s="27" t="s">
        <v>47</v>
      </c>
      <c r="C59" s="481"/>
      <c r="D59" s="11"/>
      <c r="E59" s="386"/>
      <c r="F59" s="386"/>
      <c r="G59" s="386"/>
      <c r="H59" s="386"/>
      <c r="I59" s="386"/>
      <c r="J59" s="11"/>
      <c r="K59" s="386"/>
      <c r="L59" s="386"/>
      <c r="M59" s="386"/>
    </row>
    <row r="60" spans="1:13" ht="17.25" thickTop="1" thickBot="1">
      <c r="B60" s="1" t="str">
        <f>+"Total "&amp;A53</f>
        <v>Total Program</v>
      </c>
      <c r="C60" s="480">
        <f>SUM(C53:C59)</f>
        <v>0</v>
      </c>
      <c r="D60" s="11"/>
      <c r="E60" s="386"/>
      <c r="F60" s="386"/>
      <c r="G60" s="386"/>
      <c r="H60" s="386"/>
      <c r="I60" s="386"/>
      <c r="J60" s="11"/>
      <c r="K60" s="386"/>
      <c r="L60" s="386"/>
      <c r="M60" s="386"/>
    </row>
    <row r="61" spans="1:13">
      <c r="C61" s="386"/>
      <c r="D61" s="11"/>
      <c r="E61" s="386"/>
      <c r="F61" s="386"/>
      <c r="G61" s="386"/>
      <c r="H61" s="386"/>
      <c r="I61" s="386"/>
      <c r="J61" s="11"/>
      <c r="K61" s="386"/>
      <c r="L61" s="386"/>
      <c r="M61" s="386"/>
    </row>
    <row r="62" spans="1:13">
      <c r="A62" s="7" t="s">
        <v>37</v>
      </c>
      <c r="C62" s="386"/>
      <c r="D62" s="11"/>
      <c r="E62" s="386"/>
      <c r="F62" s="386"/>
      <c r="G62" s="386"/>
      <c r="H62" s="386"/>
      <c r="I62" s="386"/>
      <c r="J62" s="11"/>
      <c r="K62" s="386"/>
      <c r="L62" s="386"/>
      <c r="M62" s="386"/>
    </row>
    <row r="63" spans="1:13">
      <c r="B63" s="26" t="s">
        <v>39</v>
      </c>
      <c r="C63" s="428"/>
      <c r="D63" s="11"/>
      <c r="E63" s="386"/>
      <c r="F63" s="386"/>
      <c r="G63" s="386"/>
      <c r="H63" s="386"/>
      <c r="I63" s="386"/>
      <c r="J63" s="11"/>
      <c r="K63" s="386"/>
      <c r="L63" s="386"/>
      <c r="M63" s="386"/>
    </row>
    <row r="64" spans="1:13">
      <c r="B64" s="26" t="s">
        <v>41</v>
      </c>
      <c r="C64" s="428"/>
      <c r="D64" s="11"/>
      <c r="E64" s="386"/>
      <c r="F64" s="386"/>
      <c r="G64" s="386"/>
      <c r="H64" s="386"/>
      <c r="I64" s="386"/>
      <c r="J64" s="11"/>
      <c r="K64" s="386"/>
      <c r="L64" s="386"/>
      <c r="M64" s="386"/>
    </row>
    <row r="65" spans="1:13">
      <c r="B65" s="26" t="s">
        <v>47</v>
      </c>
      <c r="C65" s="428"/>
      <c r="D65" s="11"/>
      <c r="E65" s="386"/>
      <c r="F65" s="386"/>
      <c r="G65" s="386"/>
      <c r="H65" s="386"/>
      <c r="I65" s="386"/>
      <c r="J65" s="11"/>
      <c r="K65" s="386"/>
      <c r="L65" s="386"/>
      <c r="M65" s="386"/>
    </row>
    <row r="66" spans="1:13">
      <c r="B66" s="26" t="s">
        <v>47</v>
      </c>
      <c r="C66" s="428"/>
      <c r="D66" s="11"/>
      <c r="E66" s="386"/>
      <c r="F66" s="386"/>
      <c r="G66" s="386"/>
      <c r="H66" s="386"/>
      <c r="I66" s="386"/>
      <c r="J66" s="11"/>
      <c r="K66" s="386"/>
      <c r="L66" s="386"/>
      <c r="M66" s="386"/>
    </row>
    <row r="67" spans="1:13">
      <c r="B67" s="26" t="s">
        <v>47</v>
      </c>
      <c r="C67" s="428"/>
      <c r="D67" s="11"/>
      <c r="E67" s="386"/>
      <c r="F67" s="386"/>
      <c r="G67" s="386"/>
      <c r="H67" s="386"/>
      <c r="I67" s="386"/>
      <c r="J67" s="11"/>
      <c r="K67" s="386"/>
      <c r="L67" s="386"/>
      <c r="M67" s="386"/>
    </row>
    <row r="68" spans="1:13" ht="16.5" thickBot="1">
      <c r="B68" s="27" t="s">
        <v>47</v>
      </c>
      <c r="C68" s="481"/>
      <c r="D68" s="11"/>
      <c r="E68" s="386"/>
      <c r="F68" s="386"/>
      <c r="G68" s="386"/>
      <c r="H68" s="386"/>
      <c r="I68" s="386"/>
      <c r="J68" s="11"/>
      <c r="K68" s="386"/>
      <c r="L68" s="386"/>
      <c r="M68" s="386"/>
    </row>
    <row r="69" spans="1:13" ht="17.25" thickTop="1" thickBot="1">
      <c r="B69" s="1" t="str">
        <f>+"Total "&amp;A62</f>
        <v>Total Prizes</v>
      </c>
      <c r="C69" s="480">
        <f>SUM(C62:C68)</f>
        <v>0</v>
      </c>
      <c r="D69" s="11"/>
      <c r="E69" s="386"/>
      <c r="F69" s="386"/>
      <c r="G69" s="386"/>
      <c r="H69" s="386"/>
      <c r="I69" s="386"/>
      <c r="J69" s="11"/>
      <c r="K69" s="386"/>
      <c r="L69" s="386"/>
      <c r="M69" s="386"/>
    </row>
    <row r="70" spans="1:13">
      <c r="C70" s="386"/>
      <c r="D70" s="11"/>
      <c r="E70" s="386"/>
      <c r="F70" s="386"/>
      <c r="G70" s="386"/>
      <c r="H70" s="386"/>
      <c r="I70" s="386"/>
      <c r="J70" s="11"/>
      <c r="K70" s="386"/>
      <c r="L70" s="386"/>
      <c r="M70" s="386"/>
    </row>
    <row r="71" spans="1:13">
      <c r="A71" s="7" t="s">
        <v>0</v>
      </c>
      <c r="C71" s="386"/>
      <c r="D71" s="11"/>
      <c r="E71" s="386"/>
      <c r="F71" s="386"/>
      <c r="G71" s="386"/>
      <c r="H71" s="386"/>
      <c r="I71" s="386"/>
      <c r="J71" s="11"/>
      <c r="K71" s="386"/>
      <c r="L71" s="386"/>
      <c r="M71" s="386"/>
    </row>
    <row r="72" spans="1:13">
      <c r="B72" s="26" t="s">
        <v>43</v>
      </c>
      <c r="C72" s="428"/>
      <c r="D72" s="11"/>
      <c r="E72" s="386"/>
      <c r="F72" s="386"/>
      <c r="G72" s="386"/>
      <c r="H72" s="386"/>
      <c r="I72" s="386"/>
      <c r="J72" s="11"/>
      <c r="K72" s="386"/>
      <c r="L72" s="386"/>
      <c r="M72" s="386"/>
    </row>
    <row r="73" spans="1:13">
      <c r="B73" s="26" t="s">
        <v>44</v>
      </c>
      <c r="C73" s="428"/>
      <c r="D73" s="11"/>
      <c r="E73" s="386"/>
      <c r="F73" s="386"/>
      <c r="G73" s="386"/>
      <c r="H73" s="386"/>
      <c r="I73" s="386"/>
      <c r="J73" s="11"/>
      <c r="K73" s="386"/>
      <c r="L73" s="386"/>
      <c r="M73" s="386"/>
    </row>
    <row r="74" spans="1:13">
      <c r="B74" s="26" t="s">
        <v>45</v>
      </c>
      <c r="C74" s="428"/>
      <c r="D74" s="11"/>
      <c r="E74" s="386"/>
      <c r="F74" s="386"/>
      <c r="G74" s="386"/>
      <c r="H74" s="386"/>
      <c r="I74" s="386"/>
      <c r="J74" s="11"/>
      <c r="K74" s="386"/>
      <c r="L74" s="386"/>
      <c r="M74" s="386"/>
    </row>
    <row r="75" spans="1:13">
      <c r="B75" s="26" t="s">
        <v>46</v>
      </c>
      <c r="C75" s="428"/>
      <c r="D75" s="11"/>
      <c r="E75" s="386"/>
      <c r="F75" s="386"/>
      <c r="G75" s="386"/>
      <c r="H75" s="386"/>
      <c r="I75" s="386"/>
      <c r="J75" s="11"/>
      <c r="K75" s="386"/>
      <c r="L75" s="386"/>
      <c r="M75" s="386"/>
    </row>
    <row r="76" spans="1:13">
      <c r="B76" s="427" t="s">
        <v>47</v>
      </c>
      <c r="C76" s="428"/>
      <c r="D76" s="11"/>
      <c r="E76" s="386"/>
      <c r="F76" s="386"/>
      <c r="G76" s="386"/>
      <c r="H76" s="386"/>
      <c r="I76" s="386"/>
      <c r="J76" s="11"/>
      <c r="K76" s="386"/>
      <c r="L76" s="386"/>
      <c r="M76" s="386"/>
    </row>
    <row r="77" spans="1:13" ht="16.5" thickBot="1">
      <c r="B77" s="27" t="s">
        <v>47</v>
      </c>
      <c r="C77" s="481"/>
      <c r="D77" s="11"/>
      <c r="E77" s="386"/>
      <c r="F77" s="386"/>
      <c r="G77" s="386"/>
      <c r="H77" s="386"/>
      <c r="I77" s="386"/>
      <c r="J77" s="11"/>
      <c r="K77" s="386"/>
      <c r="L77" s="386"/>
      <c r="M77" s="386"/>
    </row>
    <row r="78" spans="1:13" ht="17.25" thickTop="1" thickBot="1">
      <c r="B78" s="1" t="str">
        <f>+"Total "&amp;A71</f>
        <v>Total Miscellaneous</v>
      </c>
      <c r="C78" s="480">
        <f>SUM(C71:C77)</f>
        <v>0</v>
      </c>
      <c r="D78" s="11"/>
      <c r="E78" s="386"/>
      <c r="F78" s="386"/>
      <c r="G78" s="386"/>
      <c r="H78" s="386"/>
      <c r="I78" s="386"/>
      <c r="J78" s="11"/>
      <c r="K78" s="386"/>
      <c r="L78" s="386"/>
      <c r="M78" s="386"/>
    </row>
    <row r="79" spans="1:13">
      <c r="C79" s="386"/>
      <c r="D79" s="11"/>
      <c r="E79" s="386"/>
      <c r="F79" s="386"/>
      <c r="G79" s="386"/>
      <c r="H79" s="386"/>
      <c r="I79" s="386"/>
      <c r="J79" s="11"/>
      <c r="K79" s="386"/>
      <c r="L79" s="386"/>
      <c r="M79" s="386"/>
    </row>
  </sheetData>
  <sheetProtection sheet="1" objects="1" scenarios="1" selectLockedCells="1"/>
  <conditionalFormatting sqref="B2">
    <cfRule type="containsText" dxfId="9" priority="3" operator="containsText" text="Above date is invalid">
      <formula>NOT(ISERROR(SEARCH("Above date is invalid",B2)))</formula>
    </cfRule>
  </conditionalFormatting>
  <dataValidations count="1">
    <dataValidation type="date" allowBlank="1" showInputMessage="1" showErrorMessage="1" sqref="B1">
      <formula1>43101</formula1>
      <formula2>402133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C000"/>
    <pageSetUpPr fitToPage="1"/>
  </sheetPr>
  <dimension ref="A1:O79"/>
  <sheetViews>
    <sheetView zoomScale="70" zoomScaleNormal="70" zoomScalePageLayoutView="85" workbookViewId="0">
      <selection activeCell="B1" sqref="B1"/>
    </sheetView>
  </sheetViews>
  <sheetFormatPr defaultColWidth="8.875" defaultRowHeight="15.75"/>
  <cols>
    <col min="1" max="1" width="3.875" style="1" customWidth="1"/>
    <col min="2" max="2" width="24.5" style="1" customWidth="1"/>
    <col min="3" max="3" width="11.625" style="1" customWidth="1"/>
    <col min="4" max="4" width="1.5" style="1" customWidth="1"/>
    <col min="5" max="5" width="4.375" style="1" customWidth="1"/>
    <col min="6" max="6" width="12.125" style="1" customWidth="1"/>
    <col min="7" max="7" width="24.125" style="1" customWidth="1"/>
    <col min="8" max="8" width="9.625" style="1" customWidth="1"/>
    <col min="9" max="9" width="12.625" style="1" customWidth="1"/>
    <col min="10" max="10" width="1.5" style="1" customWidth="1"/>
    <col min="11" max="11" width="4" style="1" customWidth="1"/>
    <col min="12" max="12" width="3.125" style="1" customWidth="1"/>
    <col min="13" max="13" width="25.625" style="1" customWidth="1"/>
    <col min="14" max="14" width="11.625" style="1" customWidth="1"/>
    <col min="15" max="15" width="8.875" style="1"/>
    <col min="252" max="252" width="17.125" customWidth="1"/>
    <col min="253" max="254" width="16.375" customWidth="1"/>
    <col min="255" max="255" width="2.625" customWidth="1"/>
    <col min="256" max="256" width="22" customWidth="1"/>
    <col min="257" max="258" width="16.375" customWidth="1"/>
    <col min="508" max="508" width="17.125" customWidth="1"/>
    <col min="509" max="510" width="16.375" customWidth="1"/>
    <col min="511" max="511" width="2.625" customWidth="1"/>
    <col min="512" max="512" width="22" customWidth="1"/>
    <col min="513" max="514" width="16.375" customWidth="1"/>
    <col min="764" max="764" width="17.125" customWidth="1"/>
    <col min="765" max="766" width="16.375" customWidth="1"/>
    <col min="767" max="767" width="2.625" customWidth="1"/>
    <col min="768" max="768" width="22" customWidth="1"/>
    <col min="769" max="770" width="16.375" customWidth="1"/>
    <col min="1020" max="1020" width="17.125" customWidth="1"/>
    <col min="1021" max="1022" width="16.375" customWidth="1"/>
    <col min="1023" max="1023" width="2.625" customWidth="1"/>
    <col min="1024" max="1024" width="22" customWidth="1"/>
    <col min="1025" max="1026" width="16.375" customWidth="1"/>
    <col min="1276" max="1276" width="17.125" customWidth="1"/>
    <col min="1277" max="1278" width="16.375" customWidth="1"/>
    <col min="1279" max="1279" width="2.625" customWidth="1"/>
    <col min="1280" max="1280" width="22" customWidth="1"/>
    <col min="1281" max="1282" width="16.375" customWidth="1"/>
    <col min="1532" max="1532" width="17.125" customWidth="1"/>
    <col min="1533" max="1534" width="16.375" customWidth="1"/>
    <col min="1535" max="1535" width="2.625" customWidth="1"/>
    <col min="1536" max="1536" width="22" customWidth="1"/>
    <col min="1537" max="1538" width="16.375" customWidth="1"/>
    <col min="1788" max="1788" width="17.125" customWidth="1"/>
    <col min="1789" max="1790" width="16.375" customWidth="1"/>
    <col min="1791" max="1791" width="2.625" customWidth="1"/>
    <col min="1792" max="1792" width="22" customWidth="1"/>
    <col min="1793" max="1794" width="16.375" customWidth="1"/>
    <col min="2044" max="2044" width="17.125" customWidth="1"/>
    <col min="2045" max="2046" width="16.375" customWidth="1"/>
    <col min="2047" max="2047" width="2.625" customWidth="1"/>
    <col min="2048" max="2048" width="22" customWidth="1"/>
    <col min="2049" max="2050" width="16.375" customWidth="1"/>
    <col min="2300" max="2300" width="17.125" customWidth="1"/>
    <col min="2301" max="2302" width="16.375" customWidth="1"/>
    <col min="2303" max="2303" width="2.625" customWidth="1"/>
    <col min="2304" max="2304" width="22" customWidth="1"/>
    <col min="2305" max="2306" width="16.375" customWidth="1"/>
    <col min="2556" max="2556" width="17.125" customWidth="1"/>
    <col min="2557" max="2558" width="16.375" customWidth="1"/>
    <col min="2559" max="2559" width="2.625" customWidth="1"/>
    <col min="2560" max="2560" width="22" customWidth="1"/>
    <col min="2561" max="2562" width="16.375" customWidth="1"/>
    <col min="2812" max="2812" width="17.125" customWidth="1"/>
    <col min="2813" max="2814" width="16.375" customWidth="1"/>
    <col min="2815" max="2815" width="2.625" customWidth="1"/>
    <col min="2816" max="2816" width="22" customWidth="1"/>
    <col min="2817" max="2818" width="16.375" customWidth="1"/>
    <col min="3068" max="3068" width="17.125" customWidth="1"/>
    <col min="3069" max="3070" width="16.375" customWidth="1"/>
    <col min="3071" max="3071" width="2.625" customWidth="1"/>
    <col min="3072" max="3072" width="22" customWidth="1"/>
    <col min="3073" max="3074" width="16.375" customWidth="1"/>
    <col min="3324" max="3324" width="17.125" customWidth="1"/>
    <col min="3325" max="3326" width="16.375" customWidth="1"/>
    <col min="3327" max="3327" width="2.625" customWidth="1"/>
    <col min="3328" max="3328" width="22" customWidth="1"/>
    <col min="3329" max="3330" width="16.375" customWidth="1"/>
    <col min="3580" max="3580" width="17.125" customWidth="1"/>
    <col min="3581" max="3582" width="16.375" customWidth="1"/>
    <col min="3583" max="3583" width="2.625" customWidth="1"/>
    <col min="3584" max="3584" width="22" customWidth="1"/>
    <col min="3585" max="3586" width="16.375" customWidth="1"/>
    <col min="3836" max="3836" width="17.125" customWidth="1"/>
    <col min="3837" max="3838" width="16.375" customWidth="1"/>
    <col min="3839" max="3839" width="2.625" customWidth="1"/>
    <col min="3840" max="3840" width="22" customWidth="1"/>
    <col min="3841" max="3842" width="16.375" customWidth="1"/>
    <col min="4092" max="4092" width="17.125" customWidth="1"/>
    <col min="4093" max="4094" width="16.375" customWidth="1"/>
    <col min="4095" max="4095" width="2.625" customWidth="1"/>
    <col min="4096" max="4096" width="22" customWidth="1"/>
    <col min="4097" max="4098" width="16.375" customWidth="1"/>
    <col min="4348" max="4348" width="17.125" customWidth="1"/>
    <col min="4349" max="4350" width="16.375" customWidth="1"/>
    <col min="4351" max="4351" width="2.625" customWidth="1"/>
    <col min="4352" max="4352" width="22" customWidth="1"/>
    <col min="4353" max="4354" width="16.375" customWidth="1"/>
    <col min="4604" max="4604" width="17.125" customWidth="1"/>
    <col min="4605" max="4606" width="16.375" customWidth="1"/>
    <col min="4607" max="4607" width="2.625" customWidth="1"/>
    <col min="4608" max="4608" width="22" customWidth="1"/>
    <col min="4609" max="4610" width="16.375" customWidth="1"/>
    <col min="4860" max="4860" width="17.125" customWidth="1"/>
    <col min="4861" max="4862" width="16.375" customWidth="1"/>
    <col min="4863" max="4863" width="2.625" customWidth="1"/>
    <col min="4864" max="4864" width="22" customWidth="1"/>
    <col min="4865" max="4866" width="16.375" customWidth="1"/>
    <col min="5116" max="5116" width="17.125" customWidth="1"/>
    <col min="5117" max="5118" width="16.375" customWidth="1"/>
    <col min="5119" max="5119" width="2.625" customWidth="1"/>
    <col min="5120" max="5120" width="22" customWidth="1"/>
    <col min="5121" max="5122" width="16.375" customWidth="1"/>
    <col min="5372" max="5372" width="17.125" customWidth="1"/>
    <col min="5373" max="5374" width="16.375" customWidth="1"/>
    <col min="5375" max="5375" width="2.625" customWidth="1"/>
    <col min="5376" max="5376" width="22" customWidth="1"/>
    <col min="5377" max="5378" width="16.375" customWidth="1"/>
    <col min="5628" max="5628" width="17.125" customWidth="1"/>
    <col min="5629" max="5630" width="16.375" customWidth="1"/>
    <col min="5631" max="5631" width="2.625" customWidth="1"/>
    <col min="5632" max="5632" width="22" customWidth="1"/>
    <col min="5633" max="5634" width="16.375" customWidth="1"/>
    <col min="5884" max="5884" width="17.125" customWidth="1"/>
    <col min="5885" max="5886" width="16.375" customWidth="1"/>
    <col min="5887" max="5887" width="2.625" customWidth="1"/>
    <col min="5888" max="5888" width="22" customWidth="1"/>
    <col min="5889" max="5890" width="16.375" customWidth="1"/>
    <col min="6140" max="6140" width="17.125" customWidth="1"/>
    <col min="6141" max="6142" width="16.375" customWidth="1"/>
    <col min="6143" max="6143" width="2.625" customWidth="1"/>
    <col min="6144" max="6144" width="22" customWidth="1"/>
    <col min="6145" max="6146" width="16.375" customWidth="1"/>
    <col min="6396" max="6396" width="17.125" customWidth="1"/>
    <col min="6397" max="6398" width="16.375" customWidth="1"/>
    <col min="6399" max="6399" width="2.625" customWidth="1"/>
    <col min="6400" max="6400" width="22" customWidth="1"/>
    <col min="6401" max="6402" width="16.375" customWidth="1"/>
    <col min="6652" max="6652" width="17.125" customWidth="1"/>
    <col min="6653" max="6654" width="16.375" customWidth="1"/>
    <col min="6655" max="6655" width="2.625" customWidth="1"/>
    <col min="6656" max="6656" width="22" customWidth="1"/>
    <col min="6657" max="6658" width="16.375" customWidth="1"/>
    <col min="6908" max="6908" width="17.125" customWidth="1"/>
    <col min="6909" max="6910" width="16.375" customWidth="1"/>
    <col min="6911" max="6911" width="2.625" customWidth="1"/>
    <col min="6912" max="6912" width="22" customWidth="1"/>
    <col min="6913" max="6914" width="16.375" customWidth="1"/>
    <col min="7164" max="7164" width="17.125" customWidth="1"/>
    <col min="7165" max="7166" width="16.375" customWidth="1"/>
    <col min="7167" max="7167" width="2.625" customWidth="1"/>
    <col min="7168" max="7168" width="22" customWidth="1"/>
    <col min="7169" max="7170" width="16.375" customWidth="1"/>
    <col min="7420" max="7420" width="17.125" customWidth="1"/>
    <col min="7421" max="7422" width="16.375" customWidth="1"/>
    <col min="7423" max="7423" width="2.625" customWidth="1"/>
    <col min="7424" max="7424" width="22" customWidth="1"/>
    <col min="7425" max="7426" width="16.375" customWidth="1"/>
    <col min="7676" max="7676" width="17.125" customWidth="1"/>
    <col min="7677" max="7678" width="16.375" customWidth="1"/>
    <col min="7679" max="7679" width="2.625" customWidth="1"/>
    <col min="7680" max="7680" width="22" customWidth="1"/>
    <col min="7681" max="7682" width="16.375" customWidth="1"/>
    <col min="7932" max="7932" width="17.125" customWidth="1"/>
    <col min="7933" max="7934" width="16.375" customWidth="1"/>
    <col min="7935" max="7935" width="2.625" customWidth="1"/>
    <col min="7936" max="7936" width="22" customWidth="1"/>
    <col min="7937" max="7938" width="16.375" customWidth="1"/>
    <col min="8188" max="8188" width="17.125" customWidth="1"/>
    <col min="8189" max="8190" width="16.375" customWidth="1"/>
    <col min="8191" max="8191" width="2.625" customWidth="1"/>
    <col min="8192" max="8192" width="22" customWidth="1"/>
    <col min="8193" max="8194" width="16.375" customWidth="1"/>
    <col min="8444" max="8444" width="17.125" customWidth="1"/>
    <col min="8445" max="8446" width="16.375" customWidth="1"/>
    <col min="8447" max="8447" width="2.625" customWidth="1"/>
    <col min="8448" max="8448" width="22" customWidth="1"/>
    <col min="8449" max="8450" width="16.375" customWidth="1"/>
    <col min="8700" max="8700" width="17.125" customWidth="1"/>
    <col min="8701" max="8702" width="16.375" customWidth="1"/>
    <col min="8703" max="8703" width="2.625" customWidth="1"/>
    <col min="8704" max="8704" width="22" customWidth="1"/>
    <col min="8705" max="8706" width="16.375" customWidth="1"/>
    <col min="8956" max="8956" width="17.125" customWidth="1"/>
    <col min="8957" max="8958" width="16.375" customWidth="1"/>
    <col min="8959" max="8959" width="2.625" customWidth="1"/>
    <col min="8960" max="8960" width="22" customWidth="1"/>
    <col min="8961" max="8962" width="16.375" customWidth="1"/>
    <col min="9212" max="9212" width="17.125" customWidth="1"/>
    <col min="9213" max="9214" width="16.375" customWidth="1"/>
    <col min="9215" max="9215" width="2.625" customWidth="1"/>
    <col min="9216" max="9216" width="22" customWidth="1"/>
    <col min="9217" max="9218" width="16.375" customWidth="1"/>
    <col min="9468" max="9468" width="17.125" customWidth="1"/>
    <col min="9469" max="9470" width="16.375" customWidth="1"/>
    <col min="9471" max="9471" width="2.625" customWidth="1"/>
    <col min="9472" max="9472" width="22" customWidth="1"/>
    <col min="9473" max="9474" width="16.375" customWidth="1"/>
    <col min="9724" max="9724" width="17.125" customWidth="1"/>
    <col min="9725" max="9726" width="16.375" customWidth="1"/>
    <col min="9727" max="9727" width="2.625" customWidth="1"/>
    <col min="9728" max="9728" width="22" customWidth="1"/>
    <col min="9729" max="9730" width="16.375" customWidth="1"/>
    <col min="9980" max="9980" width="17.125" customWidth="1"/>
    <col min="9981" max="9982" width="16.375" customWidth="1"/>
    <col min="9983" max="9983" width="2.625" customWidth="1"/>
    <col min="9984" max="9984" width="22" customWidth="1"/>
    <col min="9985" max="9986" width="16.375" customWidth="1"/>
    <col min="10236" max="10236" width="17.125" customWidth="1"/>
    <col min="10237" max="10238" width="16.375" customWidth="1"/>
    <col min="10239" max="10239" width="2.625" customWidth="1"/>
    <col min="10240" max="10240" width="22" customWidth="1"/>
    <col min="10241" max="10242" width="16.375" customWidth="1"/>
    <col min="10492" max="10492" width="17.125" customWidth="1"/>
    <col min="10493" max="10494" width="16.375" customWidth="1"/>
    <col min="10495" max="10495" width="2.625" customWidth="1"/>
    <col min="10496" max="10496" width="22" customWidth="1"/>
    <col min="10497" max="10498" width="16.375" customWidth="1"/>
    <col min="10748" max="10748" width="17.125" customWidth="1"/>
    <col min="10749" max="10750" width="16.375" customWidth="1"/>
    <col min="10751" max="10751" width="2.625" customWidth="1"/>
    <col min="10752" max="10752" width="22" customWidth="1"/>
    <col min="10753" max="10754" width="16.375" customWidth="1"/>
    <col min="11004" max="11004" width="17.125" customWidth="1"/>
    <col min="11005" max="11006" width="16.375" customWidth="1"/>
    <col min="11007" max="11007" width="2.625" customWidth="1"/>
    <col min="11008" max="11008" width="22" customWidth="1"/>
    <col min="11009" max="11010" width="16.375" customWidth="1"/>
    <col min="11260" max="11260" width="17.125" customWidth="1"/>
    <col min="11261" max="11262" width="16.375" customWidth="1"/>
    <col min="11263" max="11263" width="2.625" customWidth="1"/>
    <col min="11264" max="11264" width="22" customWidth="1"/>
    <col min="11265" max="11266" width="16.375" customWidth="1"/>
    <col min="11516" max="11516" width="17.125" customWidth="1"/>
    <col min="11517" max="11518" width="16.375" customWidth="1"/>
    <col min="11519" max="11519" width="2.625" customWidth="1"/>
    <col min="11520" max="11520" width="22" customWidth="1"/>
    <col min="11521" max="11522" width="16.375" customWidth="1"/>
    <col min="11772" max="11772" width="17.125" customWidth="1"/>
    <col min="11773" max="11774" width="16.375" customWidth="1"/>
    <col min="11775" max="11775" width="2.625" customWidth="1"/>
    <col min="11776" max="11776" width="22" customWidth="1"/>
    <col min="11777" max="11778" width="16.375" customWidth="1"/>
    <col min="12028" max="12028" width="17.125" customWidth="1"/>
    <col min="12029" max="12030" width="16.375" customWidth="1"/>
    <col min="12031" max="12031" width="2.625" customWidth="1"/>
    <col min="12032" max="12032" width="22" customWidth="1"/>
    <col min="12033" max="12034" width="16.375" customWidth="1"/>
    <col min="12284" max="12284" width="17.125" customWidth="1"/>
    <col min="12285" max="12286" width="16.375" customWidth="1"/>
    <col min="12287" max="12287" width="2.625" customWidth="1"/>
    <col min="12288" max="12288" width="22" customWidth="1"/>
    <col min="12289" max="12290" width="16.375" customWidth="1"/>
    <col min="12540" max="12540" width="17.125" customWidth="1"/>
    <col min="12541" max="12542" width="16.375" customWidth="1"/>
    <col min="12543" max="12543" width="2.625" customWidth="1"/>
    <col min="12544" max="12544" width="22" customWidth="1"/>
    <col min="12545" max="12546" width="16.375" customWidth="1"/>
    <col min="12796" max="12796" width="17.125" customWidth="1"/>
    <col min="12797" max="12798" width="16.375" customWidth="1"/>
    <col min="12799" max="12799" width="2.625" customWidth="1"/>
    <col min="12800" max="12800" width="22" customWidth="1"/>
    <col min="12801" max="12802" width="16.375" customWidth="1"/>
    <col min="13052" max="13052" width="17.125" customWidth="1"/>
    <col min="13053" max="13054" width="16.375" customWidth="1"/>
    <col min="13055" max="13055" width="2.625" customWidth="1"/>
    <col min="13056" max="13056" width="22" customWidth="1"/>
    <col min="13057" max="13058" width="16.375" customWidth="1"/>
    <col min="13308" max="13308" width="17.125" customWidth="1"/>
    <col min="13309" max="13310" width="16.375" customWidth="1"/>
    <col min="13311" max="13311" width="2.625" customWidth="1"/>
    <col min="13312" max="13312" width="22" customWidth="1"/>
    <col min="13313" max="13314" width="16.375" customWidth="1"/>
    <col min="13564" max="13564" width="17.125" customWidth="1"/>
    <col min="13565" max="13566" width="16.375" customWidth="1"/>
    <col min="13567" max="13567" width="2.625" customWidth="1"/>
    <col min="13568" max="13568" width="22" customWidth="1"/>
    <col min="13569" max="13570" width="16.375" customWidth="1"/>
    <col min="13820" max="13820" width="17.125" customWidth="1"/>
    <col min="13821" max="13822" width="16.375" customWidth="1"/>
    <col min="13823" max="13823" width="2.625" customWidth="1"/>
    <col min="13824" max="13824" width="22" customWidth="1"/>
    <col min="13825" max="13826" width="16.375" customWidth="1"/>
    <col min="14076" max="14076" width="17.125" customWidth="1"/>
    <col min="14077" max="14078" width="16.375" customWidth="1"/>
    <col min="14079" max="14079" width="2.625" customWidth="1"/>
    <col min="14080" max="14080" width="22" customWidth="1"/>
    <col min="14081" max="14082" width="16.375" customWidth="1"/>
    <col min="14332" max="14332" width="17.125" customWidth="1"/>
    <col min="14333" max="14334" width="16.375" customWidth="1"/>
    <col min="14335" max="14335" width="2.625" customWidth="1"/>
    <col min="14336" max="14336" width="22" customWidth="1"/>
    <col min="14337" max="14338" width="16.375" customWidth="1"/>
    <col min="14588" max="14588" width="17.125" customWidth="1"/>
    <col min="14589" max="14590" width="16.375" customWidth="1"/>
    <col min="14591" max="14591" width="2.625" customWidth="1"/>
    <col min="14592" max="14592" width="22" customWidth="1"/>
    <col min="14593" max="14594" width="16.375" customWidth="1"/>
    <col min="14844" max="14844" width="17.125" customWidth="1"/>
    <col min="14845" max="14846" width="16.375" customWidth="1"/>
    <col min="14847" max="14847" width="2.625" customWidth="1"/>
    <col min="14848" max="14848" width="22" customWidth="1"/>
    <col min="14849" max="14850" width="16.375" customWidth="1"/>
    <col min="15100" max="15100" width="17.125" customWidth="1"/>
    <col min="15101" max="15102" width="16.375" customWidth="1"/>
    <col min="15103" max="15103" width="2.625" customWidth="1"/>
    <col min="15104" max="15104" width="22" customWidth="1"/>
    <col min="15105" max="15106" width="16.375" customWidth="1"/>
    <col min="15356" max="15356" width="17.125" customWidth="1"/>
    <col min="15357" max="15358" width="16.375" customWidth="1"/>
    <col min="15359" max="15359" width="2.625" customWidth="1"/>
    <col min="15360" max="15360" width="22" customWidth="1"/>
    <col min="15361" max="15362" width="16.375" customWidth="1"/>
    <col min="15612" max="15612" width="17.125" customWidth="1"/>
    <col min="15613" max="15614" width="16.375" customWidth="1"/>
    <col min="15615" max="15615" width="2.625" customWidth="1"/>
    <col min="15616" max="15616" width="22" customWidth="1"/>
    <col min="15617" max="15618" width="16.375" customWidth="1"/>
    <col min="15868" max="15868" width="17.125" customWidth="1"/>
    <col min="15869" max="15870" width="16.375" customWidth="1"/>
    <col min="15871" max="15871" width="2.625" customWidth="1"/>
    <col min="15872" max="15872" width="22" customWidth="1"/>
    <col min="15873" max="15874" width="16.375" customWidth="1"/>
    <col min="16124" max="16124" width="17.125" customWidth="1"/>
    <col min="16125" max="16126" width="16.375" customWidth="1"/>
    <col min="16127" max="16127" width="2.625" customWidth="1"/>
    <col min="16128" max="16128" width="22" customWidth="1"/>
    <col min="16129" max="16130" width="16.375" customWidth="1"/>
  </cols>
  <sheetData>
    <row r="1" spans="1:15" ht="23.25" customHeight="1">
      <c r="B1" s="235"/>
      <c r="C1" s="3"/>
      <c r="D1" s="4"/>
      <c r="E1" s="142" t="s">
        <v>143</v>
      </c>
      <c r="F1" s="142"/>
      <c r="G1" s="143"/>
      <c r="H1" s="143"/>
      <c r="I1" s="143"/>
      <c r="J1" s="4"/>
    </row>
    <row r="2" spans="1:15" ht="30.75" customHeight="1">
      <c r="B2" s="2" t="str">
        <f ca="1">IF(ISBLANK(B1),G19,IF(TYPE(B1)=1,G19&amp;" - "&amp;TEXT(B1,"ddd")&amp;", "&amp;TEXT(B1,"dd mmm yyyy"),"Above date is invalid"))</f>
        <v>Event 3</v>
      </c>
      <c r="C2" s="2"/>
      <c r="D2" s="4"/>
      <c r="E2" s="4"/>
      <c r="F2" s="4"/>
      <c r="H2" s="142" t="str">
        <f ca="1">"In cell B2, to change the event name ''"&amp;G19&amp;""", rename the tab"</f>
        <v>In cell B2, to change the event name ''Event 3", rename the tab</v>
      </c>
      <c r="I2" s="143"/>
      <c r="J2" s="142"/>
      <c r="K2" s="143"/>
      <c r="L2" s="143"/>
      <c r="M2" s="143"/>
    </row>
    <row r="3" spans="1:15" ht="22.5" customHeight="1">
      <c r="A3" s="2"/>
      <c r="B3" s="3"/>
      <c r="C3" s="3"/>
      <c r="D3" s="10"/>
      <c r="E3" s="4"/>
      <c r="F3" s="4"/>
      <c r="J3" s="10"/>
    </row>
    <row r="4" spans="1:15" s="237" customFormat="1" ht="19.5">
      <c r="A4" s="245" t="s">
        <v>13</v>
      </c>
      <c r="B4" s="246"/>
      <c r="C4" s="247" t="s">
        <v>52</v>
      </c>
      <c r="D4" s="248"/>
      <c r="E4" s="245" t="s">
        <v>48</v>
      </c>
      <c r="F4" s="249"/>
      <c r="G4" s="246"/>
      <c r="H4" s="247"/>
      <c r="I4" s="247" t="s">
        <v>52</v>
      </c>
      <c r="J4" s="248"/>
      <c r="K4" s="245" t="s">
        <v>55</v>
      </c>
      <c r="L4" s="246"/>
      <c r="M4" s="246"/>
      <c r="N4" s="246"/>
      <c r="O4" s="246"/>
    </row>
    <row r="5" spans="1:15">
      <c r="B5" s="1" t="str">
        <f>+B24</f>
        <v>Total Site</v>
      </c>
      <c r="C5" s="43">
        <f>+C24</f>
        <v>0</v>
      </c>
      <c r="D5" s="11"/>
      <c r="E5" s="5"/>
      <c r="F5" s="386"/>
      <c r="G5" s="386" t="str">
        <f>+F20</f>
        <v>Total Admissions-Ambassadors</v>
      </c>
      <c r="H5" s="386"/>
      <c r="I5" s="43">
        <f>+I20</f>
        <v>0</v>
      </c>
      <c r="J5" s="11"/>
      <c r="K5" s="386"/>
      <c r="L5" s="386"/>
      <c r="M5" s="386"/>
    </row>
    <row r="6" spans="1:15">
      <c r="B6" s="1" t="str">
        <f>+B33</f>
        <v>Total Decorations</v>
      </c>
      <c r="C6" s="43">
        <f>+C33</f>
        <v>0</v>
      </c>
      <c r="D6" s="11"/>
      <c r="E6" s="5"/>
      <c r="F6" s="386"/>
      <c r="G6" s="386" t="str">
        <f>+F30</f>
        <v>Total Admissions-Hosts</v>
      </c>
      <c r="H6" s="386"/>
      <c r="I6" s="43">
        <f>+I30</f>
        <v>0</v>
      </c>
      <c r="J6" s="11"/>
      <c r="K6" s="386"/>
      <c r="L6" s="6" t="str">
        <f>+E4</f>
        <v>Source of Funds</v>
      </c>
      <c r="M6" s="386"/>
      <c r="N6" s="5" t="s">
        <v>52</v>
      </c>
    </row>
    <row r="7" spans="1:15">
      <c r="B7" s="1" t="str">
        <f>+B42</f>
        <v>Total Publicity</v>
      </c>
      <c r="C7" s="43">
        <f>+C42</f>
        <v>0</v>
      </c>
      <c r="D7" s="11"/>
      <c r="E7" s="5"/>
      <c r="F7" s="386"/>
      <c r="G7" s="386" t="str">
        <f>+F40</f>
        <v>Total Miscellaneous Source of Funds</v>
      </c>
      <c r="H7" s="386"/>
      <c r="I7" s="43">
        <f>+I40</f>
        <v>0</v>
      </c>
      <c r="J7" s="11"/>
      <c r="K7" s="386"/>
      <c r="L7" s="386"/>
      <c r="M7" s="386" t="str">
        <f>+G5</f>
        <v>Total Admissions-Ambassadors</v>
      </c>
      <c r="N7" s="43">
        <f>+I5</f>
        <v>0</v>
      </c>
    </row>
    <row r="8" spans="1:15">
      <c r="B8" s="1" t="str">
        <f>+B51</f>
        <v>Total Refreshments</v>
      </c>
      <c r="C8" s="43">
        <f>+C51</f>
        <v>0</v>
      </c>
      <c r="D8" s="11"/>
      <c r="E8" s="5"/>
      <c r="F8" s="386"/>
      <c r="G8" s="386"/>
      <c r="H8" s="386"/>
      <c r="I8" s="386"/>
      <c r="J8" s="11"/>
      <c r="K8" s="386"/>
      <c r="L8" s="386"/>
      <c r="M8" s="386" t="str">
        <f>+G6</f>
        <v>Total Admissions-Hosts</v>
      </c>
      <c r="N8" s="43">
        <f>+I6</f>
        <v>0</v>
      </c>
    </row>
    <row r="9" spans="1:15" ht="16.5" thickBot="1">
      <c r="B9" s="1" t="str">
        <f>+B60</f>
        <v>Total Program</v>
      </c>
      <c r="C9" s="43">
        <f>+C60</f>
        <v>0</v>
      </c>
      <c r="D9" s="11"/>
      <c r="E9" s="5"/>
      <c r="F9" s="386"/>
      <c r="G9" s="386"/>
      <c r="H9" s="386"/>
      <c r="I9" s="386"/>
      <c r="J9" s="11"/>
      <c r="K9" s="386"/>
      <c r="L9" s="386"/>
      <c r="M9" s="386" t="str">
        <f>+G7</f>
        <v>Total Miscellaneous Source of Funds</v>
      </c>
      <c r="N9" s="482">
        <f>+I7</f>
        <v>0</v>
      </c>
    </row>
    <row r="10" spans="1:15" ht="16.5" thickTop="1">
      <c r="B10" s="1" t="str">
        <f>+B69</f>
        <v>Total Prizes</v>
      </c>
      <c r="C10" s="43">
        <f>+C69</f>
        <v>0</v>
      </c>
      <c r="D10" s="11"/>
      <c r="E10" s="5"/>
      <c r="F10" s="386"/>
      <c r="G10" s="386"/>
      <c r="H10" s="386"/>
      <c r="I10" s="386"/>
      <c r="J10" s="11"/>
      <c r="K10" s="386"/>
      <c r="L10" s="386"/>
      <c r="M10" s="6" t="str">
        <f>+G12</f>
        <v>Total Source of Funds</v>
      </c>
      <c r="N10" s="483">
        <f>+I12</f>
        <v>0</v>
      </c>
    </row>
    <row r="11" spans="1:15" ht="16.5" thickBot="1">
      <c r="B11" s="1" t="str">
        <f>+B78</f>
        <v>Total Miscellaneous</v>
      </c>
      <c r="C11" s="482">
        <f>+C78</f>
        <v>0</v>
      </c>
      <c r="D11" s="11"/>
      <c r="E11" s="5"/>
      <c r="F11" s="386"/>
      <c r="G11" s="386"/>
      <c r="H11" s="386"/>
      <c r="I11" s="484"/>
      <c r="J11" s="11"/>
      <c r="K11" s="386"/>
      <c r="L11" s="386"/>
      <c r="M11" s="386"/>
      <c r="N11" s="386"/>
    </row>
    <row r="12" spans="1:15" ht="17.25" thickTop="1" thickBot="1">
      <c r="B12" s="6" t="str">
        <f>+"Total "&amp;A4</f>
        <v>Total Expenses</v>
      </c>
      <c r="C12" s="480">
        <f>SUM(C5:C11)</f>
        <v>0</v>
      </c>
      <c r="D12" s="11"/>
      <c r="E12" s="5"/>
      <c r="F12" s="386"/>
      <c r="G12" s="6" t="str">
        <f>+"Total "&amp;E4</f>
        <v>Total Source of Funds</v>
      </c>
      <c r="H12" s="386"/>
      <c r="I12" s="480">
        <f>SUM(I5:I11)</f>
        <v>0</v>
      </c>
      <c r="J12" s="11"/>
      <c r="K12" s="386"/>
      <c r="L12" s="386"/>
      <c r="M12" s="386"/>
      <c r="N12" s="386"/>
    </row>
    <row r="13" spans="1:15">
      <c r="A13" s="7"/>
      <c r="B13" s="7"/>
      <c r="C13" s="7"/>
      <c r="D13" s="12"/>
      <c r="E13" s="8"/>
      <c r="F13" s="7"/>
      <c r="G13" s="7"/>
      <c r="H13" s="7"/>
      <c r="I13" s="386"/>
      <c r="J13" s="12"/>
      <c r="K13" s="386"/>
      <c r="L13" s="6" t="str">
        <f>+A4</f>
        <v>Expenses</v>
      </c>
      <c r="M13" s="386"/>
      <c r="N13" s="386"/>
    </row>
    <row r="14" spans="1:15">
      <c r="C14" s="386"/>
      <c r="D14" s="11"/>
      <c r="E14" s="386"/>
      <c r="F14" s="386"/>
      <c r="G14" s="386"/>
      <c r="H14" s="386"/>
      <c r="I14" s="386"/>
      <c r="J14" s="11"/>
      <c r="K14" s="386"/>
      <c r="L14" s="386"/>
      <c r="M14" s="386" t="str">
        <f t="shared" ref="M14:N21" si="0">+B5</f>
        <v>Total Site</v>
      </c>
      <c r="N14" s="43">
        <f t="shared" si="0"/>
        <v>0</v>
      </c>
    </row>
    <row r="15" spans="1:15">
      <c r="C15" s="386"/>
      <c r="D15" s="11"/>
      <c r="E15" s="386"/>
      <c r="F15" s="386"/>
      <c r="G15" s="386"/>
      <c r="H15" s="386"/>
      <c r="I15" s="386"/>
      <c r="J15" s="11"/>
      <c r="K15" s="386"/>
      <c r="L15" s="386"/>
      <c r="M15" s="386" t="str">
        <f t="shared" si="0"/>
        <v>Total Decorations</v>
      </c>
      <c r="N15" s="43">
        <f t="shared" si="0"/>
        <v>0</v>
      </c>
    </row>
    <row r="16" spans="1:15">
      <c r="C16" s="386"/>
      <c r="D16" s="11"/>
      <c r="E16" s="386"/>
      <c r="F16" s="386"/>
      <c r="G16" s="386"/>
      <c r="H16" s="386"/>
      <c r="I16" s="386"/>
      <c r="J16" s="11"/>
      <c r="K16" s="386"/>
      <c r="L16" s="386"/>
      <c r="M16" s="386" t="str">
        <f t="shared" si="0"/>
        <v>Total Publicity</v>
      </c>
      <c r="N16" s="43">
        <f t="shared" si="0"/>
        <v>0</v>
      </c>
    </row>
    <row r="17" spans="1:15">
      <c r="A17" s="6" t="s">
        <v>15</v>
      </c>
      <c r="C17" s="5" t="s">
        <v>14</v>
      </c>
      <c r="D17" s="11"/>
      <c r="E17" s="6" t="s">
        <v>58</v>
      </c>
      <c r="F17" s="6"/>
      <c r="G17" s="6"/>
      <c r="H17" s="6"/>
      <c r="I17" s="6" t="s">
        <v>14</v>
      </c>
      <c r="J17" s="11"/>
      <c r="K17" s="386"/>
      <c r="L17" s="386"/>
      <c r="M17" s="386" t="str">
        <f t="shared" si="0"/>
        <v>Total Refreshments</v>
      </c>
      <c r="N17" s="43">
        <f t="shared" si="0"/>
        <v>0</v>
      </c>
    </row>
    <row r="18" spans="1:15">
      <c r="B18" s="391" t="s">
        <v>17</v>
      </c>
      <c r="C18" s="428"/>
      <c r="D18" s="11"/>
      <c r="E18" s="386"/>
      <c r="F18" s="13" t="s">
        <v>53</v>
      </c>
      <c r="G18" s="13" t="s">
        <v>49</v>
      </c>
      <c r="H18" s="6" t="s">
        <v>50</v>
      </c>
      <c r="I18" s="6"/>
      <c r="J18" s="11"/>
      <c r="K18" s="386"/>
      <c r="L18" s="386"/>
      <c r="M18" s="386" t="str">
        <f t="shared" si="0"/>
        <v>Total Program</v>
      </c>
      <c r="N18" s="43">
        <f t="shared" si="0"/>
        <v>0</v>
      </c>
    </row>
    <row r="19" spans="1:15" ht="16.5" thickBot="1">
      <c r="B19" s="391" t="s">
        <v>19</v>
      </c>
      <c r="C19" s="428"/>
      <c r="D19" s="11"/>
      <c r="E19" s="386"/>
      <c r="F19" s="328" t="str">
        <f>IF(BUDGET!I2&gt;0,BUDGET!I2,"")</f>
        <v/>
      </c>
      <c r="G19" s="14" t="str">
        <f ca="1">MID(CELL("filename",A1),IF(ISNUMBER(FIND("]",CELL("filename",A1))),FIND("]",CELL("filename",A1))+1,FIND("#$",CELL("filename",A1))+2),31)</f>
        <v>Event 3</v>
      </c>
      <c r="H19" s="383">
        <f>IF(F19="",0,(C12-I30-I40)/F19)</f>
        <v>0</v>
      </c>
      <c r="I19" s="482">
        <f>IF(F19&lt;&gt;"",+H19*F19,0)</f>
        <v>0</v>
      </c>
      <c r="J19" s="11"/>
      <c r="K19" s="386"/>
      <c r="L19" s="386"/>
      <c r="M19" s="386" t="str">
        <f t="shared" si="0"/>
        <v>Total Prizes</v>
      </c>
      <c r="N19" s="43">
        <f t="shared" si="0"/>
        <v>0</v>
      </c>
    </row>
    <row r="20" spans="1:15" ht="17.25" thickTop="1" thickBot="1">
      <c r="B20" s="391" t="s">
        <v>21</v>
      </c>
      <c r="C20" s="428"/>
      <c r="D20" s="11"/>
      <c r="E20" s="386"/>
      <c r="F20" s="386" t="str">
        <f>+"Total "&amp;E17</f>
        <v>Total Admissions-Ambassadors</v>
      </c>
      <c r="G20" s="386"/>
      <c r="H20" s="386"/>
      <c r="I20" s="480">
        <f>+I19</f>
        <v>0</v>
      </c>
      <c r="J20" s="11"/>
      <c r="K20" s="386"/>
      <c r="L20" s="386"/>
      <c r="M20" s="386" t="str">
        <f t="shared" si="0"/>
        <v>Total Miscellaneous</v>
      </c>
      <c r="N20" s="482">
        <f t="shared" si="0"/>
        <v>0</v>
      </c>
    </row>
    <row r="21" spans="1:15">
      <c r="B21" s="391" t="s">
        <v>23</v>
      </c>
      <c r="C21" s="428"/>
      <c r="D21" s="11"/>
      <c r="E21" s="386"/>
      <c r="F21" s="9"/>
      <c r="G21" s="386"/>
      <c r="H21" s="386"/>
      <c r="I21" s="386"/>
      <c r="J21" s="11"/>
      <c r="K21" s="386"/>
      <c r="L21" s="386"/>
      <c r="M21" s="6" t="str">
        <f t="shared" si="0"/>
        <v>Total Expenses</v>
      </c>
      <c r="N21" s="483">
        <f t="shared" si="0"/>
        <v>0</v>
      </c>
    </row>
    <row r="22" spans="1:15" ht="16.5" thickBot="1">
      <c r="B22" s="430" t="s">
        <v>47</v>
      </c>
      <c r="C22" s="428"/>
      <c r="D22" s="11"/>
      <c r="E22" s="6" t="s">
        <v>59</v>
      </c>
      <c r="F22" s="386"/>
      <c r="G22" s="386"/>
      <c r="H22" s="386"/>
      <c r="I22" s="386"/>
      <c r="J22" s="11"/>
      <c r="K22" s="386"/>
      <c r="L22" s="386"/>
      <c r="M22" s="386"/>
      <c r="N22" s="486"/>
    </row>
    <row r="23" spans="1:15" ht="17.25" thickTop="1" thickBot="1">
      <c r="B23" s="391" t="s">
        <v>47</v>
      </c>
      <c r="C23" s="481"/>
      <c r="D23" s="11"/>
      <c r="E23" s="386"/>
      <c r="F23" s="13" t="s">
        <v>53</v>
      </c>
      <c r="G23" s="13" t="s">
        <v>49</v>
      </c>
      <c r="H23" s="6" t="s">
        <v>50</v>
      </c>
      <c r="I23" s="386"/>
      <c r="J23" s="11"/>
      <c r="K23" s="386"/>
      <c r="L23" s="6" t="s">
        <v>57</v>
      </c>
      <c r="M23" s="386"/>
      <c r="N23" s="485">
        <f>+N10-N21</f>
        <v>0</v>
      </c>
    </row>
    <row r="24" spans="1:15" ht="17.25" thickTop="1" thickBot="1">
      <c r="B24" s="1" t="str">
        <f>+"Total "&amp;A17</f>
        <v>Total Site</v>
      </c>
      <c r="C24" s="480">
        <f>SUM(C17:C23)</f>
        <v>0</v>
      </c>
      <c r="D24" s="11"/>
      <c r="E24" s="386"/>
      <c r="F24" s="425"/>
      <c r="G24" s="430"/>
      <c r="H24" s="427"/>
      <c r="I24" s="43">
        <f t="shared" ref="I24:I29" si="1">+H24*F24</f>
        <v>0</v>
      </c>
      <c r="J24" s="11"/>
      <c r="K24" s="386"/>
      <c r="L24" s="386"/>
      <c r="M24" s="386"/>
      <c r="N24" s="386"/>
    </row>
    <row r="25" spans="1:15">
      <c r="C25" s="386"/>
      <c r="D25" s="11"/>
      <c r="E25" s="386"/>
      <c r="F25" s="425"/>
      <c r="G25" s="430"/>
      <c r="H25" s="427"/>
      <c r="I25" s="43">
        <f t="shared" si="1"/>
        <v>0</v>
      </c>
      <c r="J25" s="11"/>
      <c r="K25" s="386"/>
      <c r="L25" s="386"/>
      <c r="M25" s="386"/>
    </row>
    <row r="26" spans="1:15">
      <c r="A26" s="7" t="s">
        <v>25</v>
      </c>
      <c r="C26" s="386"/>
      <c r="D26" s="11"/>
      <c r="E26" s="386"/>
      <c r="F26" s="425"/>
      <c r="G26" s="430"/>
      <c r="H26" s="426"/>
      <c r="I26" s="43">
        <f t="shared" si="1"/>
        <v>0</v>
      </c>
      <c r="J26" s="11"/>
      <c r="K26" s="386"/>
      <c r="L26" s="386"/>
      <c r="M26" s="386"/>
    </row>
    <row r="27" spans="1:15">
      <c r="B27" s="26" t="s">
        <v>27</v>
      </c>
      <c r="C27" s="428"/>
      <c r="D27" s="11"/>
      <c r="E27" s="386"/>
      <c r="F27" s="425"/>
      <c r="G27" s="430"/>
      <c r="H27" s="426"/>
      <c r="I27" s="43">
        <f t="shared" si="1"/>
        <v>0</v>
      </c>
      <c r="J27" s="11"/>
      <c r="K27" s="386"/>
      <c r="L27" s="386"/>
      <c r="M27" s="386"/>
    </row>
    <row r="28" spans="1:15">
      <c r="B28" s="26" t="s">
        <v>29</v>
      </c>
      <c r="C28" s="428"/>
      <c r="D28" s="11"/>
      <c r="E28" s="386"/>
      <c r="F28" s="425"/>
      <c r="G28" s="430"/>
      <c r="H28" s="426"/>
      <c r="I28" s="43">
        <f t="shared" si="1"/>
        <v>0</v>
      </c>
      <c r="J28" s="11"/>
      <c r="K28" s="386"/>
      <c r="L28" s="386"/>
      <c r="M28" s="386"/>
      <c r="N28" s="385"/>
      <c r="O28" s="386">
        <v>19</v>
      </c>
    </row>
    <row r="29" spans="1:15" ht="16.5" thickBot="1">
      <c r="B29" s="26" t="s">
        <v>31</v>
      </c>
      <c r="C29" s="428"/>
      <c r="D29" s="11"/>
      <c r="E29" s="386"/>
      <c r="F29" s="425"/>
      <c r="G29" s="430"/>
      <c r="H29" s="426"/>
      <c r="I29" s="482">
        <f t="shared" si="1"/>
        <v>0</v>
      </c>
      <c r="J29" s="11"/>
      <c r="K29" s="386"/>
      <c r="L29" s="386"/>
      <c r="M29" s="386"/>
      <c r="N29" s="386" t="s">
        <v>251</v>
      </c>
      <c r="O29" s="386" t="s">
        <v>252</v>
      </c>
    </row>
    <row r="30" spans="1:15" ht="17.25" thickTop="1" thickBot="1">
      <c r="B30" s="26" t="s">
        <v>33</v>
      </c>
      <c r="C30" s="428"/>
      <c r="D30" s="11"/>
      <c r="E30" s="386"/>
      <c r="F30" s="386" t="str">
        <f>+"Total "&amp;E22</f>
        <v>Total Admissions-Hosts</v>
      </c>
      <c r="G30" s="386"/>
      <c r="H30" s="386"/>
      <c r="I30" s="480">
        <f>SUM(I24:I29)</f>
        <v>0</v>
      </c>
      <c r="J30" s="11"/>
      <c r="K30" s="386"/>
      <c r="L30" s="386"/>
      <c r="M30" s="386"/>
      <c r="N30" s="385"/>
      <c r="O30" s="385"/>
    </row>
    <row r="31" spans="1:15">
      <c r="B31" s="26" t="s">
        <v>35</v>
      </c>
      <c r="C31" s="428"/>
      <c r="D31" s="11"/>
      <c r="E31" s="386"/>
      <c r="F31" s="9"/>
      <c r="G31" s="386"/>
      <c r="H31" s="386"/>
      <c r="I31" s="386"/>
      <c r="J31" s="11"/>
      <c r="K31" s="386"/>
      <c r="L31" s="386"/>
      <c r="M31" s="386"/>
      <c r="N31" s="386">
        <v>12.65</v>
      </c>
      <c r="O31" s="386">
        <f>N31*O28</f>
        <v>240.35</v>
      </c>
    </row>
    <row r="32" spans="1:15" ht="16.5" thickBot="1">
      <c r="B32" s="27" t="s">
        <v>47</v>
      </c>
      <c r="C32" s="481"/>
      <c r="D32" s="11"/>
      <c r="E32" s="6" t="s">
        <v>54</v>
      </c>
      <c r="F32" s="386"/>
      <c r="G32" s="386"/>
      <c r="H32" s="386"/>
      <c r="I32" s="386"/>
      <c r="J32" s="11"/>
      <c r="K32" s="386"/>
      <c r="L32" s="386"/>
      <c r="M32" s="386"/>
      <c r="N32" s="386">
        <v>2</v>
      </c>
      <c r="O32" s="386">
        <f>N32*O28</f>
        <v>38</v>
      </c>
    </row>
    <row r="33" spans="1:15" ht="17.25" thickTop="1" thickBot="1">
      <c r="B33" s="1" t="str">
        <f>+"Total "&amp;A26</f>
        <v>Total Decorations</v>
      </c>
      <c r="C33" s="480">
        <f>SUM(C26:C32)</f>
        <v>0</v>
      </c>
      <c r="D33" s="11"/>
      <c r="E33" s="386"/>
      <c r="F33" s="13" t="s">
        <v>53</v>
      </c>
      <c r="G33" s="13" t="s">
        <v>49</v>
      </c>
      <c r="H33" s="6" t="s">
        <v>50</v>
      </c>
      <c r="I33" s="386"/>
      <c r="J33" s="11"/>
      <c r="K33" s="386"/>
      <c r="L33" s="386"/>
      <c r="M33" s="386"/>
      <c r="N33" s="385"/>
      <c r="O33" s="387">
        <f>O32+O31</f>
        <v>278.35000000000002</v>
      </c>
    </row>
    <row r="34" spans="1:15" ht="16.5" thickBot="1">
      <c r="C34" s="386"/>
      <c r="D34" s="11"/>
      <c r="E34" s="386"/>
      <c r="F34" s="425"/>
      <c r="G34" s="121"/>
      <c r="H34" s="426"/>
      <c r="I34" s="43">
        <f t="shared" ref="I34:I39" si="2">+H34*F34</f>
        <v>0</v>
      </c>
      <c r="J34" s="11"/>
      <c r="K34" s="386"/>
      <c r="L34" s="386"/>
      <c r="M34" s="386"/>
      <c r="N34" s="385"/>
      <c r="O34" s="388">
        <f>O33/O28</f>
        <v>14.65</v>
      </c>
    </row>
    <row r="35" spans="1:15" ht="16.5" thickTop="1">
      <c r="A35" s="7" t="s">
        <v>36</v>
      </c>
      <c r="C35" s="386"/>
      <c r="D35" s="11"/>
      <c r="E35" s="386"/>
      <c r="F35" s="425"/>
      <c r="G35" s="121"/>
      <c r="H35" s="426"/>
      <c r="I35" s="43">
        <f t="shared" si="2"/>
        <v>0</v>
      </c>
      <c r="J35" s="11"/>
      <c r="K35" s="386"/>
      <c r="L35" s="386"/>
      <c r="M35" s="386"/>
      <c r="N35" s="385"/>
      <c r="O35" s="385"/>
    </row>
    <row r="36" spans="1:15">
      <c r="B36" s="26" t="s">
        <v>38</v>
      </c>
      <c r="C36" s="428"/>
      <c r="D36" s="11"/>
      <c r="E36" s="386"/>
      <c r="F36" s="425"/>
      <c r="G36" s="121"/>
      <c r="H36" s="426"/>
      <c r="I36" s="43">
        <f t="shared" si="2"/>
        <v>0</v>
      </c>
      <c r="J36" s="11"/>
      <c r="K36" s="386"/>
      <c r="L36" s="386"/>
      <c r="M36" s="386"/>
      <c r="N36" s="385"/>
      <c r="O36" s="386">
        <v>7</v>
      </c>
    </row>
    <row r="37" spans="1:15">
      <c r="B37" s="26" t="s">
        <v>40</v>
      </c>
      <c r="C37" s="428"/>
      <c r="D37" s="11"/>
      <c r="E37" s="386"/>
      <c r="F37" s="425"/>
      <c r="G37" s="121"/>
      <c r="H37" s="426"/>
      <c r="I37" s="43">
        <f t="shared" si="2"/>
        <v>0</v>
      </c>
      <c r="J37" s="11"/>
      <c r="K37" s="386"/>
      <c r="L37" s="386"/>
      <c r="M37" s="386"/>
      <c r="N37" s="386">
        <f>N31</f>
        <v>12.65</v>
      </c>
      <c r="O37" s="386">
        <f>N37*O36</f>
        <v>88.55</v>
      </c>
    </row>
    <row r="38" spans="1:15">
      <c r="B38" s="26" t="s">
        <v>42</v>
      </c>
      <c r="C38" s="428"/>
      <c r="D38" s="11"/>
      <c r="E38" s="386"/>
      <c r="F38" s="425"/>
      <c r="G38" s="121"/>
      <c r="H38" s="426"/>
      <c r="I38" s="43">
        <f t="shared" si="2"/>
        <v>0</v>
      </c>
      <c r="J38" s="11"/>
      <c r="K38" s="386"/>
      <c r="L38" s="386"/>
      <c r="M38" s="386"/>
      <c r="N38" s="386">
        <v>2</v>
      </c>
      <c r="O38" s="386">
        <v>12</v>
      </c>
    </row>
    <row r="39" spans="1:15" ht="16.5" thickBot="1">
      <c r="B39" s="26" t="s">
        <v>47</v>
      </c>
      <c r="C39" s="428"/>
      <c r="D39" s="11"/>
      <c r="E39" s="386"/>
      <c r="F39" s="425"/>
      <c r="G39" s="121"/>
      <c r="H39" s="426"/>
      <c r="I39" s="482">
        <f t="shared" si="2"/>
        <v>0</v>
      </c>
      <c r="J39" s="11"/>
      <c r="K39" s="386"/>
      <c r="L39" s="386"/>
      <c r="M39" s="386"/>
      <c r="N39" s="385"/>
      <c r="O39" s="387">
        <f>O38+O37</f>
        <v>100.55</v>
      </c>
    </row>
    <row r="40" spans="1:15" ht="17.25" thickTop="1" thickBot="1">
      <c r="B40" s="26" t="s">
        <v>47</v>
      </c>
      <c r="C40" s="428"/>
      <c r="D40" s="11"/>
      <c r="E40" s="386"/>
      <c r="F40" s="386" t="str">
        <f>+"Total "&amp;E32</f>
        <v>Total Miscellaneous Source of Funds</v>
      </c>
      <c r="G40" s="386"/>
      <c r="H40" s="386"/>
      <c r="I40" s="480">
        <f>SUM(I34:I39)</f>
        <v>0</v>
      </c>
      <c r="J40" s="11"/>
      <c r="K40" s="386"/>
      <c r="L40" s="386"/>
      <c r="M40" s="386"/>
      <c r="N40" s="385"/>
      <c r="O40" s="388">
        <f>O39/O36</f>
        <v>14.364285714285714</v>
      </c>
    </row>
    <row r="41" spans="1:15" ht="16.5" thickBot="1">
      <c r="B41" s="27" t="s">
        <v>47</v>
      </c>
      <c r="C41" s="481"/>
      <c r="D41" s="11"/>
      <c r="E41" s="386"/>
      <c r="F41" s="13"/>
      <c r="G41" s="13"/>
      <c r="H41" s="6"/>
      <c r="I41" s="6"/>
      <c r="J41" s="11"/>
      <c r="K41" s="386"/>
      <c r="L41" s="386"/>
      <c r="M41" s="386"/>
    </row>
    <row r="42" spans="1:15" ht="17.25" thickTop="1" thickBot="1">
      <c r="B42" s="1" t="str">
        <f>+"Total "&amp;A35</f>
        <v>Total Publicity</v>
      </c>
      <c r="C42" s="480">
        <f>SUM(C35:C41)</f>
        <v>0</v>
      </c>
      <c r="D42" s="11"/>
      <c r="E42" s="386"/>
      <c r="F42" s="9"/>
      <c r="G42" s="9"/>
      <c r="H42" s="386"/>
      <c r="I42" s="386"/>
      <c r="J42" s="11"/>
      <c r="K42" s="386"/>
      <c r="L42" s="386"/>
      <c r="M42" s="386"/>
    </row>
    <row r="43" spans="1:15">
      <c r="C43" s="386"/>
      <c r="D43" s="11"/>
      <c r="E43" s="386"/>
      <c r="F43" s="9"/>
      <c r="G43" s="9"/>
      <c r="H43" s="386"/>
      <c r="I43" s="386"/>
      <c r="J43" s="11"/>
      <c r="K43" s="386"/>
      <c r="L43" s="386"/>
      <c r="M43" s="386"/>
    </row>
    <row r="44" spans="1:15">
      <c r="A44" s="7" t="s">
        <v>16</v>
      </c>
      <c r="C44" s="386"/>
      <c r="D44" s="11"/>
      <c r="E44" s="386"/>
      <c r="F44" s="9"/>
      <c r="G44" s="9"/>
      <c r="H44" s="386"/>
      <c r="I44" s="386"/>
      <c r="J44" s="11"/>
      <c r="K44" s="386"/>
      <c r="L44" s="386"/>
      <c r="M44" s="386"/>
    </row>
    <row r="45" spans="1:15">
      <c r="B45" s="430" t="s">
        <v>18</v>
      </c>
      <c r="C45" s="428"/>
      <c r="D45" s="11"/>
      <c r="E45" s="386"/>
      <c r="F45" s="9"/>
      <c r="G45" s="9"/>
      <c r="H45" s="386"/>
      <c r="I45" s="386"/>
      <c r="J45" s="11"/>
      <c r="K45" s="386"/>
      <c r="L45" s="386"/>
      <c r="M45" s="386"/>
    </row>
    <row r="46" spans="1:15">
      <c r="B46" s="26" t="s">
        <v>20</v>
      </c>
      <c r="C46" s="428"/>
      <c r="D46" s="11"/>
      <c r="E46" s="386"/>
      <c r="F46" s="9"/>
      <c r="G46" s="9"/>
      <c r="H46" s="386"/>
      <c r="I46" s="386"/>
      <c r="J46" s="11"/>
      <c r="K46" s="386"/>
      <c r="L46" s="386"/>
      <c r="M46" s="386"/>
    </row>
    <row r="47" spans="1:15">
      <c r="B47" s="26" t="s">
        <v>22</v>
      </c>
      <c r="C47" s="428"/>
      <c r="D47" s="11"/>
      <c r="E47" s="386"/>
      <c r="F47" s="9"/>
      <c r="G47" s="9"/>
      <c r="H47" s="386"/>
      <c r="I47" s="386"/>
      <c r="J47" s="11"/>
      <c r="K47" s="386"/>
      <c r="L47" s="386"/>
      <c r="M47" s="386"/>
    </row>
    <row r="48" spans="1:15">
      <c r="B48" s="391" t="s">
        <v>24</v>
      </c>
      <c r="C48" s="428"/>
      <c r="D48" s="11"/>
      <c r="E48" s="386"/>
      <c r="F48" s="386"/>
      <c r="G48" s="14"/>
      <c r="H48" s="386"/>
      <c r="I48" s="386"/>
      <c r="J48" s="11"/>
      <c r="K48" s="386"/>
      <c r="L48" s="386"/>
      <c r="M48" s="386"/>
    </row>
    <row r="49" spans="1:13">
      <c r="B49" s="26" t="s">
        <v>47</v>
      </c>
      <c r="C49" s="428"/>
      <c r="D49" s="11"/>
      <c r="E49" s="386"/>
      <c r="F49" s="386"/>
      <c r="G49" s="14"/>
      <c r="H49" s="386"/>
      <c r="I49" s="386"/>
      <c r="J49" s="11"/>
      <c r="K49" s="386"/>
      <c r="L49" s="386"/>
      <c r="M49" s="386"/>
    </row>
    <row r="50" spans="1:13" ht="16.5" thickBot="1">
      <c r="B50" s="27" t="s">
        <v>47</v>
      </c>
      <c r="C50" s="481"/>
      <c r="D50" s="11"/>
      <c r="E50" s="386"/>
      <c r="F50" s="386"/>
      <c r="G50" s="386"/>
      <c r="H50" s="386"/>
      <c r="I50" s="386"/>
      <c r="J50" s="11"/>
      <c r="K50" s="386"/>
      <c r="L50" s="386"/>
      <c r="M50" s="386"/>
    </row>
    <row r="51" spans="1:13" ht="17.25" thickTop="1" thickBot="1">
      <c r="B51" s="1" t="str">
        <f>+"Total "&amp;A44</f>
        <v>Total Refreshments</v>
      </c>
      <c r="C51" s="480">
        <f>SUM(C44:C50)</f>
        <v>0</v>
      </c>
      <c r="D51" s="11"/>
      <c r="E51" s="386"/>
      <c r="F51" s="386"/>
      <c r="G51" s="386"/>
      <c r="H51" s="386"/>
      <c r="I51" s="386"/>
      <c r="J51" s="11"/>
      <c r="K51" s="386"/>
      <c r="L51" s="386"/>
      <c r="M51" s="386"/>
    </row>
    <row r="52" spans="1:13">
      <c r="C52" s="386"/>
      <c r="D52" s="11"/>
      <c r="E52" s="386"/>
      <c r="F52" s="386"/>
      <c r="G52" s="386"/>
      <c r="H52" s="386"/>
      <c r="I52" s="386"/>
      <c r="J52" s="11"/>
      <c r="K52" s="386"/>
      <c r="L52" s="386"/>
      <c r="M52" s="386"/>
    </row>
    <row r="53" spans="1:13">
      <c r="A53" s="7" t="s">
        <v>26</v>
      </c>
      <c r="C53" s="386"/>
      <c r="D53" s="11"/>
      <c r="E53" s="386"/>
      <c r="F53" s="386"/>
      <c r="G53" s="386"/>
      <c r="H53" s="386"/>
      <c r="I53" s="386"/>
      <c r="J53" s="11"/>
      <c r="K53" s="386"/>
      <c r="L53" s="386"/>
      <c r="M53" s="386"/>
    </row>
    <row r="54" spans="1:13">
      <c r="B54" s="236" t="s">
        <v>28</v>
      </c>
      <c r="C54" s="428"/>
      <c r="D54" s="11"/>
      <c r="E54" s="386"/>
      <c r="F54" s="386"/>
      <c r="G54" s="386"/>
      <c r="H54" s="386"/>
      <c r="I54" s="386"/>
      <c r="J54" s="11"/>
      <c r="K54" s="386"/>
      <c r="L54" s="386"/>
      <c r="M54" s="386"/>
    </row>
    <row r="55" spans="1:13">
      <c r="B55" s="26" t="s">
        <v>30</v>
      </c>
      <c r="C55" s="428"/>
      <c r="D55" s="11"/>
      <c r="E55" s="386"/>
      <c r="F55" s="386"/>
      <c r="G55" s="386"/>
      <c r="H55" s="386"/>
      <c r="I55" s="386"/>
      <c r="J55" s="11"/>
      <c r="K55" s="386"/>
      <c r="L55" s="386"/>
      <c r="M55" s="386"/>
    </row>
    <row r="56" spans="1:13">
      <c r="B56" s="26" t="s">
        <v>32</v>
      </c>
      <c r="C56" s="428"/>
      <c r="D56" s="11"/>
      <c r="E56" s="386"/>
      <c r="F56" s="386"/>
      <c r="G56" s="386"/>
      <c r="H56" s="386"/>
      <c r="I56" s="386"/>
      <c r="J56" s="11"/>
      <c r="K56" s="386"/>
      <c r="L56" s="386"/>
      <c r="M56" s="386"/>
    </row>
    <row r="57" spans="1:13">
      <c r="B57" s="26" t="s">
        <v>34</v>
      </c>
      <c r="C57" s="428"/>
      <c r="D57" s="11"/>
      <c r="E57" s="386"/>
      <c r="F57" s="386"/>
      <c r="G57" s="386"/>
      <c r="H57" s="386"/>
      <c r="I57" s="386"/>
      <c r="J57" s="11"/>
      <c r="K57" s="386"/>
      <c r="L57" s="386"/>
      <c r="M57" s="386"/>
    </row>
    <row r="58" spans="1:13">
      <c r="B58" s="430" t="s">
        <v>47</v>
      </c>
      <c r="C58" s="428"/>
      <c r="D58" s="11"/>
      <c r="E58" s="386"/>
      <c r="F58" s="386"/>
      <c r="G58" s="386"/>
      <c r="H58" s="386"/>
      <c r="I58" s="386"/>
      <c r="J58" s="11"/>
      <c r="K58" s="386"/>
      <c r="L58" s="386"/>
      <c r="M58" s="386"/>
    </row>
    <row r="59" spans="1:13" ht="16.5" thickBot="1">
      <c r="B59" s="430" t="s">
        <v>47</v>
      </c>
      <c r="C59" s="481"/>
      <c r="D59" s="11"/>
      <c r="E59" s="386"/>
      <c r="F59" s="386"/>
      <c r="G59" s="386"/>
      <c r="H59" s="386"/>
      <c r="I59" s="386"/>
      <c r="J59" s="11"/>
      <c r="K59" s="386"/>
      <c r="L59" s="386"/>
      <c r="M59" s="386"/>
    </row>
    <row r="60" spans="1:13" ht="17.25" thickTop="1" thickBot="1">
      <c r="B60" s="1" t="str">
        <f>+"Total "&amp;A53</f>
        <v>Total Program</v>
      </c>
      <c r="C60" s="480">
        <f>SUM(C53:C59)</f>
        <v>0</v>
      </c>
      <c r="D60" s="11"/>
      <c r="E60" s="386"/>
      <c r="F60" s="386"/>
      <c r="G60" s="386"/>
      <c r="H60" s="386"/>
      <c r="I60" s="386"/>
      <c r="J60" s="11"/>
      <c r="K60" s="386"/>
      <c r="L60" s="386"/>
      <c r="M60" s="386"/>
    </row>
    <row r="61" spans="1:13">
      <c r="C61" s="386"/>
      <c r="D61" s="11"/>
      <c r="E61" s="386"/>
      <c r="F61" s="386"/>
      <c r="G61" s="386"/>
      <c r="H61" s="386"/>
      <c r="I61" s="386"/>
      <c r="J61" s="11"/>
      <c r="K61" s="386"/>
      <c r="L61" s="386"/>
      <c r="M61" s="386"/>
    </row>
    <row r="62" spans="1:13">
      <c r="A62" s="7" t="s">
        <v>37</v>
      </c>
      <c r="C62" s="386"/>
      <c r="D62" s="11"/>
      <c r="E62" s="386"/>
      <c r="F62" s="386"/>
      <c r="G62" s="386"/>
      <c r="H62" s="386"/>
      <c r="I62" s="386"/>
      <c r="J62" s="11"/>
      <c r="K62" s="386"/>
      <c r="L62" s="386"/>
      <c r="M62" s="386"/>
    </row>
    <row r="63" spans="1:13">
      <c r="B63" s="26" t="s">
        <v>39</v>
      </c>
      <c r="C63" s="428"/>
      <c r="D63" s="11"/>
      <c r="E63" s="386"/>
      <c r="F63" s="386"/>
      <c r="G63" s="386"/>
      <c r="H63" s="386"/>
      <c r="I63" s="386"/>
      <c r="J63" s="11"/>
      <c r="K63" s="386"/>
      <c r="L63" s="386"/>
      <c r="M63" s="386"/>
    </row>
    <row r="64" spans="1:13">
      <c r="B64" s="26" t="s">
        <v>41</v>
      </c>
      <c r="C64" s="428"/>
      <c r="D64" s="11"/>
      <c r="E64" s="386"/>
      <c r="F64" s="386"/>
      <c r="G64" s="386"/>
      <c r="H64" s="386"/>
      <c r="I64" s="386"/>
      <c r="J64" s="11"/>
      <c r="K64" s="386"/>
      <c r="L64" s="386"/>
      <c r="M64" s="386"/>
    </row>
    <row r="65" spans="1:13">
      <c r="B65" s="26" t="s">
        <v>47</v>
      </c>
      <c r="C65" s="428"/>
      <c r="D65" s="11"/>
      <c r="E65" s="386"/>
      <c r="F65" s="386"/>
      <c r="G65" s="386"/>
      <c r="H65" s="386"/>
      <c r="I65" s="386"/>
      <c r="J65" s="11"/>
      <c r="K65" s="386"/>
      <c r="L65" s="386"/>
      <c r="M65" s="386"/>
    </row>
    <row r="66" spans="1:13">
      <c r="B66" s="26" t="s">
        <v>47</v>
      </c>
      <c r="C66" s="428"/>
      <c r="D66" s="11"/>
      <c r="E66" s="386"/>
      <c r="F66" s="386"/>
      <c r="G66" s="386"/>
      <c r="H66" s="386"/>
      <c r="I66" s="386"/>
      <c r="J66" s="11"/>
      <c r="K66" s="386"/>
      <c r="L66" s="386"/>
      <c r="M66" s="386"/>
    </row>
    <row r="67" spans="1:13">
      <c r="B67" s="26" t="s">
        <v>47</v>
      </c>
      <c r="C67" s="428"/>
      <c r="D67" s="11"/>
      <c r="E67" s="386"/>
      <c r="F67" s="386"/>
      <c r="G67" s="386"/>
      <c r="H67" s="386"/>
      <c r="I67" s="386"/>
      <c r="J67" s="11"/>
      <c r="K67" s="386"/>
      <c r="L67" s="386"/>
      <c r="M67" s="386"/>
    </row>
    <row r="68" spans="1:13" ht="16.5" thickBot="1">
      <c r="B68" s="27" t="s">
        <v>47</v>
      </c>
      <c r="C68" s="481"/>
      <c r="D68" s="11"/>
      <c r="E68" s="386"/>
      <c r="F68" s="386"/>
      <c r="G68" s="386"/>
      <c r="H68" s="386"/>
      <c r="I68" s="386"/>
      <c r="J68" s="11"/>
      <c r="K68" s="386"/>
      <c r="L68" s="386"/>
      <c r="M68" s="386"/>
    </row>
    <row r="69" spans="1:13" ht="17.25" thickTop="1" thickBot="1">
      <c r="B69" s="1" t="str">
        <f>+"Total "&amp;A62</f>
        <v>Total Prizes</v>
      </c>
      <c r="C69" s="480">
        <f>SUM(C62:C68)</f>
        <v>0</v>
      </c>
      <c r="D69" s="11"/>
      <c r="E69" s="386"/>
      <c r="F69" s="386"/>
      <c r="G69" s="386"/>
      <c r="H69" s="386"/>
      <c r="I69" s="386"/>
      <c r="J69" s="11"/>
      <c r="K69" s="386"/>
      <c r="L69" s="386"/>
      <c r="M69" s="386"/>
    </row>
    <row r="70" spans="1:13">
      <c r="C70" s="386"/>
      <c r="D70" s="11"/>
      <c r="E70" s="386"/>
      <c r="F70" s="386"/>
      <c r="G70" s="386"/>
      <c r="H70" s="386"/>
      <c r="I70" s="386"/>
      <c r="J70" s="11"/>
      <c r="K70" s="386"/>
      <c r="L70" s="386"/>
      <c r="M70" s="386"/>
    </row>
    <row r="71" spans="1:13">
      <c r="A71" s="7" t="s">
        <v>0</v>
      </c>
      <c r="C71" s="386"/>
      <c r="D71" s="11"/>
      <c r="E71" s="386"/>
      <c r="F71" s="386"/>
      <c r="G71" s="386"/>
      <c r="H71" s="386"/>
      <c r="I71" s="386"/>
      <c r="J71" s="11"/>
      <c r="K71" s="386"/>
      <c r="L71" s="386"/>
      <c r="M71" s="386"/>
    </row>
    <row r="72" spans="1:13">
      <c r="B72" s="26" t="s">
        <v>43</v>
      </c>
      <c r="C72" s="428"/>
      <c r="D72" s="11"/>
      <c r="E72" s="386"/>
      <c r="F72" s="386"/>
      <c r="G72" s="386"/>
      <c r="H72" s="386"/>
      <c r="I72" s="386"/>
      <c r="J72" s="11"/>
      <c r="K72" s="386"/>
      <c r="L72" s="386"/>
      <c r="M72" s="386"/>
    </row>
    <row r="73" spans="1:13">
      <c r="B73" s="26" t="s">
        <v>44</v>
      </c>
      <c r="C73" s="428"/>
      <c r="D73" s="11"/>
      <c r="E73" s="386"/>
      <c r="F73" s="386"/>
      <c r="G73" s="386"/>
      <c r="H73" s="386"/>
      <c r="I73" s="386"/>
      <c r="J73" s="11"/>
      <c r="K73" s="386"/>
      <c r="L73" s="386"/>
      <c r="M73" s="386"/>
    </row>
    <row r="74" spans="1:13">
      <c r="B74" s="26" t="s">
        <v>45</v>
      </c>
      <c r="C74" s="428"/>
      <c r="D74" s="11"/>
      <c r="E74" s="386"/>
      <c r="F74" s="386"/>
      <c r="G74" s="386"/>
      <c r="H74" s="386"/>
      <c r="I74" s="386"/>
      <c r="J74" s="11"/>
      <c r="K74" s="386"/>
      <c r="L74" s="386"/>
      <c r="M74" s="386"/>
    </row>
    <row r="75" spans="1:13">
      <c r="B75" s="26" t="s">
        <v>46</v>
      </c>
      <c r="C75" s="428"/>
      <c r="D75" s="11"/>
      <c r="E75" s="386"/>
      <c r="F75" s="386"/>
      <c r="G75" s="386"/>
      <c r="H75" s="386"/>
      <c r="I75" s="386"/>
      <c r="J75" s="11"/>
      <c r="K75" s="386"/>
      <c r="L75" s="386"/>
      <c r="M75" s="386"/>
    </row>
    <row r="76" spans="1:13">
      <c r="B76" s="430" t="s">
        <v>47</v>
      </c>
      <c r="C76" s="428"/>
      <c r="D76" s="11"/>
      <c r="E76" s="386"/>
      <c r="F76" s="386"/>
      <c r="G76" s="386"/>
      <c r="H76" s="386"/>
      <c r="I76" s="386"/>
      <c r="J76" s="11"/>
      <c r="K76" s="386"/>
      <c r="L76" s="386"/>
      <c r="M76" s="386"/>
    </row>
    <row r="77" spans="1:13" ht="16.5" thickBot="1">
      <c r="B77" s="318" t="s">
        <v>47</v>
      </c>
      <c r="C77" s="481"/>
      <c r="D77" s="11"/>
      <c r="E77" s="386"/>
      <c r="F77" s="386"/>
      <c r="G77" s="386"/>
      <c r="H77" s="386"/>
      <c r="I77" s="386"/>
      <c r="J77" s="11"/>
      <c r="K77" s="386"/>
      <c r="L77" s="386"/>
      <c r="M77" s="386"/>
    </row>
    <row r="78" spans="1:13" ht="17.25" thickTop="1" thickBot="1">
      <c r="B78" s="1" t="str">
        <f>+"Total "&amp;A71</f>
        <v>Total Miscellaneous</v>
      </c>
      <c r="C78" s="480">
        <f>SUM(C71:C77)</f>
        <v>0</v>
      </c>
      <c r="D78" s="11"/>
      <c r="E78" s="386"/>
      <c r="F78" s="386"/>
      <c r="G78" s="386"/>
      <c r="H78" s="386"/>
      <c r="I78" s="386"/>
      <c r="J78" s="11"/>
      <c r="K78" s="386"/>
      <c r="L78" s="386"/>
      <c r="M78" s="386"/>
    </row>
    <row r="79" spans="1:13">
      <c r="C79" s="386"/>
      <c r="D79" s="11"/>
      <c r="E79" s="386"/>
      <c r="F79" s="386"/>
      <c r="G79" s="386"/>
      <c r="H79" s="386"/>
      <c r="I79" s="386"/>
      <c r="J79" s="11"/>
      <c r="K79" s="386"/>
      <c r="L79" s="386"/>
      <c r="M79" s="386"/>
    </row>
  </sheetData>
  <sheetProtection sheet="1" objects="1" scenarios="1" selectLockedCells="1"/>
  <conditionalFormatting sqref="B2">
    <cfRule type="containsText" dxfId="8" priority="1" operator="containsText" text="Above date is invalid">
      <formula>NOT(ISERROR(SEARCH("Above date is invalid",B2)))</formula>
    </cfRule>
  </conditionalFormatting>
  <dataValidations count="1">
    <dataValidation type="date" allowBlank="1" showInputMessage="1" showErrorMessage="1" sqref="B1">
      <formula1>43101</formula1>
      <formula2>402133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  <headerFooter>
    <oddFooter>&amp;L&amp;10FILE NAME: &amp;F
TAB NAME: &amp;A&amp;C&amp;10DATE PRINTED: &amp;D&amp;R&amp;10PAGE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INSTRUCTIONS</vt:lpstr>
      <vt:lpstr>BUDGET</vt:lpstr>
      <vt:lpstr>Journal</vt:lpstr>
      <vt:lpstr>Outbound Details</vt:lpstr>
      <vt:lpstr>Inbound Details</vt:lpstr>
      <vt:lpstr>Inbound Budget Report</vt:lpstr>
      <vt:lpstr>Welcome</vt:lpstr>
      <vt:lpstr>Event 2</vt:lpstr>
      <vt:lpstr>Event 3</vt:lpstr>
      <vt:lpstr>Event 4</vt:lpstr>
      <vt:lpstr>Event 5</vt:lpstr>
      <vt:lpstr>Event 6</vt:lpstr>
      <vt:lpstr>Event 7</vt:lpstr>
      <vt:lpstr>Event 8</vt:lpstr>
      <vt:lpstr>Farewell</vt:lpstr>
      <vt:lpstr>SUMMARY-SOURCE &amp; USE OF FUNDS</vt:lpstr>
      <vt:lpstr>BUDGET!Print_Titles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Alain</cp:lastModifiedBy>
  <cp:lastPrinted>2019-02-23T21:53:08Z</cp:lastPrinted>
  <dcterms:created xsi:type="dcterms:W3CDTF">2010-05-18T22:11:16Z</dcterms:created>
  <dcterms:modified xsi:type="dcterms:W3CDTF">2019-06-05T20:36:43Z</dcterms:modified>
</cp:coreProperties>
</file>